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ieza aquí" sheetId="1" state="visible" r:id="rId3"/>
    <sheet name="Cuentas por Cobrar" sheetId="2" state="visible" r:id="rId4"/>
    <sheet name="Notas" sheetId="3" state="visible" r:id="rId5"/>
  </sheets>
  <definedNames>
    <definedName function="false" hidden="true" localSheetId="1" name="_xlnm._FilterDatabase" vbProcedure="false">'Cuentas por Cobrar'!$A$18:$L$118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<sst xmlns="http://schemas.openxmlformats.org/spreadsheetml/2006/main" count="103" uniqueCount="100">
  <si>
    <t xml:space="preserve">V.E.N.D.E. con IA</t>
  </si>
  <si>
    <t xml:space="preserve">Control de Cuentas por Cobrar</t>
  </si>
  <si>
    <t xml:space="preserve">Versión 1.0 · Agosto 2026</t>
  </si>
  <si>
    <t xml:space="preserve">¿Qué es esta herramienta?</t>
  </si>
  <si>
    <t xml:space="preserve">Vender no es cobrar. Esta herramienta te muestra, en una sola pantalla, quién te debe, cuánto, desde cuándo y qué hacer con cada cuenta HOY. La cobranza deja de depender de tu memoria (y de la pena de cobrar): el semáforo de antigüedad te dice qué cuentas se están poniendo peligrosas y la columna "Qué hacer" te sugiere el siguiente paso para cada una. El dinero que ya te ganaste no debería perderse por falta de seguimiento.</t>
  </si>
  <si>
    <t xml:space="preserve">Empieza en 3 pasos</t>
  </si>
  <si>
    <t xml:space="preserve">1.</t>
  </si>
  <si>
    <t xml:space="preserve">Ve a la hoja Cuentas por Cobrar, borra los datos de ejemplo (solo las celdas crema, filas 19 a 28) y captura cada venta a crédito: cliente, factura, fecha, días de crédito y monto.</t>
  </si>
  <si>
    <t xml:space="preserve">2.</t>
  </si>
  <si>
    <t xml:space="preserve">Cuando te paguen (completo o en parte), escribe el monto en la columna Abonado. Todo lo demás se calcula solo.</t>
  </si>
  <si>
    <t xml:space="preserve">3.</t>
  </si>
  <si>
    <t xml:space="preserve">Cada semana, revisa las tarjetas de arriba y la columna Qué hacer: empieza siempre por las cuentas más viejas.</t>
  </si>
  <si>
    <t xml:space="preserve">Qué decir en cada etapa (guiones cortos)</t>
  </si>
  <si>
    <t xml:space="preserve">🟡 Por vencer (7 días o menos)</t>
  </si>
  <si>
    <t xml:space="preserve">"Hola [nombre], te saludo. Solo para recordarte que la factura [folio] vence el [fecha]. ¿Todo en orden para el pago? ¡Gracias!"</t>
  </si>
  <si>
    <t xml:space="preserve">🟠 Vencida 1–30 días</t>
  </si>
  <si>
    <t xml:space="preserve">"Hola [nombre], ¿cómo estás? Vi que la factura [folio] venció el [fecha]. Te la reenvío por si se traspapeló. ¿Me confirmas fecha de pago?"</t>
  </si>
  <si>
    <t xml:space="preserve">🔴 Vencida 31–60 días</t>
  </si>
  <si>
    <t xml:space="preserve">Llamada, no mensaje: "Necesito tu ayuda para cerrar la factura [folio]. ¿Qué día de esta semana puedo contar con el pago o un primer abono?" Acuerda monto y fecha concretos.</t>
  </si>
  <si>
    <t xml:space="preserve">🔴 Vencida 61–90 días</t>
  </si>
  <si>
    <t xml:space="preserve">Último aviso formal por escrito: propone un plan de pagos con fechas firmadas. Sin nuevo crédito hasta regularizar.</t>
  </si>
  <si>
    <t xml:space="preserve">⛔ Más de 90 días</t>
  </si>
  <si>
    <t xml:space="preserve">Decide con frialdad: convenio formal, cobranza externa o dar la cuenta por perdida y aprender. Lo que no decidas te seguirá costando tiempo.</t>
  </si>
  <si>
    <t xml:space="preserve">Regla de oro: cobrar a tiempo no es molestar; es profesionalismo. El cliente que se molesta porque le cobras lo que firmó, ya te estaba costando dinero.</t>
  </si>
  <si>
    <t xml:space="preserve">Tu rutina semanal (15 minutos)</t>
  </si>
  <si>
    <t xml:space="preserve">•  Actualiza los abonos recibidos en la semana.</t>
  </si>
  <si>
    <t xml:space="preserve">•  Revisa el % vencido y la cuenta más antigua: son tus dos focos rojos.</t>
  </si>
  <si>
    <t xml:space="preserve">•  Ejecuta la columna Qué hacer de las cuentas 🟠 y 🔴: un mensaje o llamada por cuenta. Empieza por las más viejas.</t>
  </si>
  <si>
    <t xml:space="preserve">•  Antes de dar crédito nuevo a un cliente, búscalo en la tabla: su historial de pago ya está ahí.</t>
  </si>
  <si>
    <t xml:space="preserve">Para no romper la herramienta</t>
  </si>
  <si>
    <t xml:space="preserve">•  Escribe solo en las celdas crema (columnas A a G de la tabla). Las grises se calculan solas: no las edites.</t>
  </si>
  <si>
    <t xml:space="preserve">•  No insertes ni elimines filas o columnas. La columna oculta junto a Qué hacer es parte del cálculo: no la borres.</t>
  </si>
  <si>
    <t xml:space="preserve">•  Cuando una cuenta se pague, NO la borres: escribe el abono y quedará como ✔ Pagada. Es tu historial de quién paga bien.</t>
  </si>
  <si>
    <t xml:space="preserve">•  Hay 100 filas listas con fórmulas; captura en la primera fila vacía, sin dejar filas en blanco.</t>
  </si>
  <si>
    <t xml:space="preserve">•  ¿Usas Google Sheets? Sube el archivo a Drive y ábrelo con Google Sheets: todo funciona igual. Si algo se descompone, descarga de nuevo la plantilla en vendeconia.com.mx.</t>
  </si>
  <si>
    <t xml:space="preserve">Esta herramienta forma parte del ecosistema V.E.N.D.E. con IA, creado para ayudarte a vender más, crecer con orden y construir una empresa más rentable con ayuda de la inteligencia artificial.</t>
  </si>
  <si>
    <t xml:space="preserve">Conoce el libro V.E.N.D.E. con IA y encuentra más herramientas, recursos, cursos, webinars, asesoría y comunidad en:  vendeconia.com.mx</t>
  </si>
  <si>
    <t xml:space="preserve">¿Dudas, comentarios o sugerencias? Escríbenos: contacto@vendeconia.com.mx</t>
  </si>
  <si>
    <t xml:space="preserve">Registro de cambios:  v1.0 · Agosto 2026 · Versión inicial.</t>
  </si>
  <si>
    <t xml:space="preserve">  CUENTAS POR COBRAR · V.E.N.D.E. con IA</t>
  </si>
  <si>
    <t xml:space="preserve">  ✍️ Llena las columnas crema (A–G) · 🔒 Las grises (H–L) se calculan solas · Los datos de ejemplo (filas 19–28) se borran seleccionando solo su contenido en A–G</t>
  </si>
  <si>
    <t xml:space="preserve">Total por cobrar</t>
  </si>
  <si>
    <t xml:space="preserve">Vencido</t>
  </si>
  <si>
    <t xml:space="preserve">% vencido</t>
  </si>
  <si>
    <t xml:space="preserve">Cuenta más antigua</t>
  </si>
  <si>
    <t xml:space="preserve">Antigüedad de saldos</t>
  </si>
  <si>
    <t xml:space="preserve">Etapa</t>
  </si>
  <si>
    <t xml:space="preserve">#</t>
  </si>
  <si>
    <t xml:space="preserve">Monto ($)</t>
  </si>
  <si>
    <t xml:space="preserve">🟢 Al corriente</t>
  </si>
  <si>
    <t xml:space="preserve">🟡 Por vencer (≤7 días)</t>
  </si>
  <si>
    <t xml:space="preserve">🟠 Vencida 1–30</t>
  </si>
  <si>
    <t xml:space="preserve">🔴 Vencida 31–60</t>
  </si>
  <si>
    <t xml:space="preserve">🔴 Vencida 61–90</t>
  </si>
  <si>
    <t xml:space="preserve">Cliente</t>
  </si>
  <si>
    <t xml:space="preserve">Factura o concepto</t>
  </si>
  <si>
    <t xml:space="preserve">Fecha factura</t>
  </si>
  <si>
    <t xml:space="preserve">Días crédito</t>
  </si>
  <si>
    <t xml:space="preserve">Abonado ($)</t>
  </si>
  <si>
    <t xml:space="preserve">Notas</t>
  </si>
  <si>
    <t xml:space="preserve">Vence</t>
  </si>
  <si>
    <t xml:space="preserve">Saldo ($)</t>
  </si>
  <si>
    <t xml:space="preserve">Días vencido</t>
  </si>
  <si>
    <t xml:space="preserve">Qué hacer</t>
  </si>
  <si>
    <t xml:space="preserve">Comercial Andrade</t>
  </si>
  <si>
    <t xml:space="preserve">F-1023</t>
  </si>
  <si>
    <t xml:space="preserve">Pidió copia de la factura</t>
  </si>
  <si>
    <t xml:space="preserve">Constructora Rivas</t>
  </si>
  <si>
    <t xml:space="preserve">F-1010</t>
  </si>
  <si>
    <t xml:space="preserve">Abonó 10,000 el mes pasado</t>
  </si>
  <si>
    <t xml:space="preserve">Papelería Central</t>
  </si>
  <si>
    <t xml:space="preserve">F-1031</t>
  </si>
  <si>
    <t xml:space="preserve">Colegio Del Valle</t>
  </si>
  <si>
    <t xml:space="preserve">F-1029</t>
  </si>
  <si>
    <t xml:space="preserve">Pagan por transferencia</t>
  </si>
  <si>
    <t xml:space="preserve">Consultorio Dra. Salas</t>
  </si>
  <si>
    <t xml:space="preserve">F-0998</t>
  </si>
  <si>
    <t xml:space="preserve">No contesta llamadas</t>
  </si>
  <si>
    <t xml:space="preserve">Grupo Ferre León</t>
  </si>
  <si>
    <t xml:space="preserve">F-0987</t>
  </si>
  <si>
    <t xml:space="preserve">Prometió plan de pagos</t>
  </si>
  <si>
    <t xml:space="preserve">Refacciones Mena</t>
  </si>
  <si>
    <t xml:space="preserve">F-1035</t>
  </si>
  <si>
    <t xml:space="preserve">Hotel Andaluz</t>
  </si>
  <si>
    <t xml:space="preserve">F-1027</t>
  </si>
  <si>
    <t xml:space="preserve">Pagó completo</t>
  </si>
  <si>
    <t xml:space="preserve">Tortillería El Maíz</t>
  </si>
  <si>
    <t xml:space="preserve">F-1033</t>
  </si>
  <si>
    <t xml:space="preserve">Crédito corto de 15 días</t>
  </si>
  <si>
    <t xml:space="preserve">Eventos Karla</t>
  </si>
  <si>
    <t xml:space="preserve">F-1038</t>
  </si>
  <si>
    <t xml:space="preserve">Cliente nuevo</t>
  </si>
  <si>
    <t xml:space="preserve">  NOTAS Y DECISIONES · V.E.N.D.E. con IA</t>
  </si>
  <si>
    <t xml:space="preserve">Acuerdos de cobranza, promesas de pago y decisiones sobre clientes morosos.</t>
  </si>
  <si>
    <t xml:space="preserve">Fecha</t>
  </si>
  <si>
    <t xml:space="preserve">Nota o decisión</t>
  </si>
  <si>
    <t xml:space="preserve">Próximo paso</t>
  </si>
  <si>
    <t xml:space="preserve">Ejemplo: Grupo Ferre León prometió plan de pagos. Si el viernes no firma, la cuenta pasa a cobranza externa. (Borra esta fila de ejemplo.)</t>
  </si>
  <si>
    <t xml:space="preserve">Llamar el viernes a las 10:00.</t>
  </si>
  <si>
    <t xml:space="preserve">Más herramientas y recursos: vendeconia.com.mx  ·  Dudas y sugerencias: contacto@vendeconia.com.mx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</si>
</sst>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%"/>
    <numFmt numFmtId="167" formatCode="dd/mm/yyyy"/>
    <numFmt numFmtId="168" formatCode="0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58220"/>
      <name val="Arial"/>
      <family val="0"/>
      <charset val="1"/>
    </font>
    <font>
      <b val="true"/>
      <sz val="24"/>
      <color rgb="FF1F3251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3"/>
      <color rgb="FF1F3251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58220"/>
      <name val="Arial"/>
      <family val="0"/>
      <charset val="1"/>
    </font>
    <font>
      <b val="true"/>
      <sz val="10"/>
      <color rgb="FF1F3251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10"/>
      <color rgb="FFFFFFFF"/>
      <name val="Arial"/>
      <family val="0"/>
      <charset val="1"/>
    </font>
    <font>
      <sz val="9.5"/>
      <color rgb="FFD8DEE9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15"/>
      <color rgb="FF1F3251"/>
      <name val="Arial"/>
      <family val="0"/>
      <charset val="1"/>
    </font>
    <font>
      <b val="true"/>
      <sz val="15"/>
      <color rgb="FFC0392B"/>
      <name val="Arial"/>
      <family val="0"/>
      <charset val="1"/>
    </font>
    <font>
      <b val="true"/>
      <sz val="15"/>
      <color rgb="FFB9770E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1F3251"/>
      <name val="Arial"/>
      <family val="0"/>
      <charset val="1"/>
    </font>
    <font>
      <sz val="9.5"/>
      <color rgb="FF222222"/>
      <name val="Arial"/>
      <family val="0"/>
      <charset val="1"/>
    </font>
    <font>
      <sz val="9"/>
      <color rgb="FFF5822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.5"/>
      <color rgb="FF1F325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9"/>
      <color rgb="FFF5822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58220"/>
        <bgColor rgb="FFFF8080"/>
      </patternFill>
    </fill>
    <fill>
      <patternFill patternType="solid">
        <fgColor rgb="FFFDEBD8"/>
        <bgColor rgb="FFFBE7E4"/>
      </patternFill>
    </fill>
    <fill>
      <patternFill patternType="solid">
        <fgColor rgb="FF1F3251"/>
        <bgColor rgb="FF16233B"/>
      </patternFill>
    </fill>
    <fill>
      <patternFill patternType="solid">
        <fgColor rgb="FFF7F8FA"/>
        <bgColor rgb="FFFFF7EC"/>
      </patternFill>
    </fill>
    <fill>
      <patternFill patternType="solid">
        <fgColor rgb="FF16233B"/>
        <bgColor rgb="FF222222"/>
      </patternFill>
    </fill>
    <fill>
      <patternFill patternType="solid">
        <fgColor rgb="FFFFF7EC"/>
        <bgColor rgb="FFFEF8DC"/>
      </patternFill>
    </fill>
    <fill>
      <patternFill patternType="solid">
        <fgColor rgb="FFEEF1F6"/>
        <bgColor rgb="FFE4F3EA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9E0"/>
      </bottom>
      <diagonal/>
    </border>
    <border diagonalUp="false" diagonalDown="false">
      <left style="medium">
        <color rgb="FF1F3251"/>
      </left>
      <right style="medium">
        <color rgb="FF1F3251"/>
      </right>
      <top style="medium">
        <color rgb="FF1F3251"/>
      </top>
      <bottom/>
      <diagonal/>
    </border>
    <border diagonalUp="false" diagonalDown="false">
      <left style="medium">
        <color rgb="FF1F3251"/>
      </left>
      <right style="medium">
        <color rgb="FF1F3251"/>
      </right>
      <top/>
      <bottom style="medium">
        <color rgb="FF1F3251"/>
      </bottom>
      <diagonal/>
    </border>
    <border diagonalUp="false" diagonalDown="false">
      <left style="thin">
        <color rgb="FFD5D9E0"/>
      </left>
      <right style="thin">
        <color rgb="FFD5D9E0"/>
      </right>
      <top style="thin">
        <color rgb="FFD5D9E0"/>
      </top>
      <bottom style="thin">
        <color rgb="FFD5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7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2" fillId="7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2" fillId="7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2" fillId="7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7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5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8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25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8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7" fillId="7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7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1">
    <dxf>
      <fill>
        <patternFill patternType="solid">
          <fgColor rgb="FF1F3251"/>
          <bgColor rgb="FF000000"/>
        </patternFill>
      </fill>
    </dxf>
    <dxf>
      <fill>
        <patternFill patternType="solid">
          <fgColor rgb="FFFFF7EC"/>
          <bgColor rgb="FF000000"/>
        </patternFill>
      </fill>
    </dxf>
    <dxf>
      <fill>
        <patternFill patternType="solid">
          <fgColor rgb="FF22222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6233B"/>
          <bgColor rgb="FF000000"/>
        </patternFill>
      </fill>
    </dxf>
    <dxf>
      <fill>
        <patternFill patternType="solid">
          <fgColor rgb="FFEEF1F6"/>
          <bgColor rgb="FF000000"/>
        </patternFill>
      </fill>
    </dxf>
    <dxf>
      <fill>
        <patternFill patternType="solid">
          <fgColor rgb="FFC0392B"/>
          <bgColor rgb="FF000000"/>
        </patternFill>
      </fill>
    </dxf>
    <dxf>
      <fill>
        <patternFill patternType="solid">
          <fgColor rgb="FFE4F3EA"/>
          <bgColor rgb="FF000000"/>
        </patternFill>
      </fill>
    </dxf>
    <dxf>
      <fill>
        <patternFill patternType="solid">
          <fgColor rgb="FFFBE7E4"/>
          <bgColor rgb="FF000000"/>
        </patternFill>
      </fill>
    </dxf>
    <dxf>
      <fill>
        <patternFill patternType="solid">
          <fgColor rgb="FFFDF2DF"/>
          <bgColor rgb="FF000000"/>
        </patternFill>
      </fill>
    </dxf>
    <dxf>
      <fill>
        <patternFill patternType="solid">
          <fgColor rgb="FFFEF8DC"/>
          <bgColor rgb="FF000000"/>
        </patternFill>
      </fill>
    </dxf>
    <dxf>
      <fill>
        <patternFill patternType="solid">
          <fgColor rgb="FF2E9E63"/>
          <bgColor rgb="FF000000"/>
        </patternFill>
      </fill>
    </dxf>
    <dxf>
      <fill>
        <patternFill patternType="solid">
          <fgColor rgb="FF6B7280"/>
          <bgColor rgb="FF000000"/>
        </patternFill>
      </fill>
    </dxf>
    <dxf>
      <fill>
        <patternFill patternType="solid">
          <fgColor rgb="FF8A6D00"/>
          <bgColor rgb="FF000000"/>
        </patternFill>
      </fill>
    </dxf>
    <dxf>
      <fill>
        <patternFill patternType="solid">
          <fgColor rgb="FFB9770E"/>
          <bgColor rgb="FF000000"/>
        </patternFill>
      </fill>
    </dxf>
    <dxf>
      <font>
        <name val="Arial"/>
        <charset val="1"/>
        <family val="0"/>
        <b val="1"/>
        <color rgb="FF8A6D00"/>
        <sz val="9"/>
      </font>
      <fill>
        <patternFill>
          <bgColor rgb="FFFEF8DC"/>
        </patternFill>
      </fill>
    </dxf>
    <dxf>
      <font>
        <name val="Arial"/>
        <charset val="1"/>
        <family val="0"/>
        <b val="1"/>
        <color rgb="FFB9770E"/>
        <sz val="9"/>
      </font>
      <fill>
        <patternFill>
          <bgColor rgb="FFFDF2DF"/>
        </patternFill>
      </fill>
    </dxf>
    <dxf>
      <font>
        <name val="Arial"/>
        <charset val="1"/>
        <family val="0"/>
        <b val="1"/>
        <color rgb="FFC0392B"/>
        <sz val="9"/>
      </font>
      <fill>
        <patternFill>
          <bgColor rgb="FFFBE7E4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C0392B"/>
        </patternFill>
      </fill>
    </dxf>
    <dxf>
      <font>
        <name val="Arial"/>
        <charset val="1"/>
        <family val="0"/>
        <b val="1"/>
        <color rgb="FF2E9E63"/>
        <sz val="9"/>
      </font>
      <fill>
        <patternFill>
          <bgColor rgb="FFE4F3EA"/>
        </patternFill>
      </fill>
    </dxf>
    <dxf>
      <font>
        <name val="Arial"/>
        <charset val="1"/>
        <family val="0"/>
        <color rgb="FF6B7280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00"/>
      <rgbColor rgb="FF800080"/>
      <rgbColor rgb="FF008080"/>
      <rgbColor rgb="FFFBE7E4"/>
      <rgbColor rgb="FF808080"/>
      <rgbColor rgb="FF9999FF"/>
      <rgbColor rgb="FF993366"/>
      <rgbColor rgb="FFFEF8DC"/>
      <rgbColor rgb="FFE4F3EA"/>
      <rgbColor rgb="FF660066"/>
      <rgbColor rgb="FFFF8080"/>
      <rgbColor rgb="FF0066CC"/>
      <rgbColor rgb="FFD5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6"/>
      <rgbColor rgb="FFD8DEE9"/>
      <rgbColor rgb="FFFDF2DF"/>
      <rgbColor rgb="FFF7F8FA"/>
      <rgbColor rgb="FFFFF7EC"/>
      <rgbColor rgb="FFCC99FF"/>
      <rgbColor rgb="FFFDEBD8"/>
      <rgbColor rgb="FF3366FF"/>
      <rgbColor rgb="FF33CCCC"/>
      <rgbColor rgb="FF99CC00"/>
      <rgbColor rgb="FFFFCC00"/>
      <rgbColor rgb="FFF58220"/>
      <rgbColor rgb="FFB9770E"/>
      <rgbColor rgb="FF6B7280"/>
      <rgbColor rgb="FF969696"/>
      <rgbColor rgb="FF1F3251"/>
      <rgbColor rgb="FF2E9E63"/>
      <rgbColor rgb="FF16233B"/>
      <rgbColor rgb="FF222222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8220"/>
    <pageSetUpPr fitToPage="false"/>
  </sheetPr>
  <dimension ref="A2:G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6"/>
    <col collapsed="false" customWidth="true" hidden="false" outlineLevel="0" max="7" min="7" style="0" width="12"/>
    <col collapsed="false" customWidth="true" hidden="false" outlineLevel="0" max="8" min="8" style="0" width="4"/>
  </cols>
  <sheetData>
    <row r="2" customFormat="false" ht="18.55" hidden="false" customHeight="false" outlineLevel="0" collapsed="false">
      <c r="B2" s="1" t="s">
        <v>0</v>
      </c>
    </row>
    <row r="3" customFormat="false" ht="29.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3.75" hidden="false" customHeight="true" outlineLevel="0" collapsed="false">
      <c r="A5" s="4"/>
      <c r="B5" s="4"/>
      <c r="C5" s="4"/>
      <c r="D5" s="4"/>
      <c r="E5" s="4"/>
      <c r="F5" s="4"/>
      <c r="G5" s="4"/>
    </row>
    <row r="7" customFormat="false" ht="19.5" hidden="false" customHeight="true" outlineLevel="0" collapsed="false">
      <c r="B7" s="5" t="s">
        <v>3</v>
      </c>
      <c r="C7" s="5"/>
      <c r="D7" s="5"/>
      <c r="E7" s="5"/>
      <c r="F7" s="5"/>
      <c r="G7" s="5"/>
    </row>
    <row r="8" customFormat="false" ht="55.5" hidden="false" customHeight="true" outlineLevel="0" collapsed="false">
      <c r="B8" s="6" t="s">
        <v>4</v>
      </c>
      <c r="C8" s="6"/>
      <c r="D8" s="6"/>
      <c r="E8" s="6"/>
      <c r="F8" s="6"/>
      <c r="G8" s="6"/>
    </row>
    <row r="10" customFormat="false" ht="19.5" hidden="false" customHeight="true" outlineLevel="0" collapsed="false">
      <c r="B10" s="5" t="s">
        <v>5</v>
      </c>
      <c r="C10" s="5"/>
      <c r="D10" s="5"/>
      <c r="E10" s="5"/>
      <c r="F10" s="5"/>
      <c r="G10" s="5"/>
    </row>
    <row r="11" customFormat="false" ht="30" hidden="false" customHeight="true" outlineLevel="0" collapsed="false">
      <c r="B11" s="7" t="s">
        <v>6</v>
      </c>
      <c r="C11" s="6" t="s">
        <v>7</v>
      </c>
      <c r="D11" s="6"/>
      <c r="E11" s="6"/>
      <c r="F11" s="6"/>
      <c r="G11" s="6"/>
    </row>
    <row r="12" customFormat="false" ht="30" hidden="false" customHeight="true" outlineLevel="0" collapsed="false">
      <c r="B12" s="7" t="s">
        <v>8</v>
      </c>
      <c r="C12" s="6" t="s">
        <v>9</v>
      </c>
      <c r="D12" s="6"/>
      <c r="E12" s="6"/>
      <c r="F12" s="6"/>
      <c r="G12" s="6"/>
    </row>
    <row r="13" customFormat="false" ht="30" hidden="false" customHeight="true" outlineLevel="0" collapsed="false">
      <c r="B13" s="7" t="s">
        <v>10</v>
      </c>
      <c r="C13" s="6" t="s">
        <v>11</v>
      </c>
      <c r="D13" s="6"/>
      <c r="E13" s="6"/>
      <c r="F13" s="6"/>
      <c r="G13" s="6"/>
    </row>
    <row r="15" customFormat="false" ht="19.5" hidden="false" customHeight="true" outlineLevel="0" collapsed="false">
      <c r="B15" s="5" t="s">
        <v>12</v>
      </c>
      <c r="C15" s="5"/>
      <c r="D15" s="5"/>
      <c r="E15" s="5"/>
      <c r="F15" s="5"/>
      <c r="G15" s="5"/>
    </row>
    <row r="16" customFormat="false" ht="33.75" hidden="false" customHeight="true" outlineLevel="0" collapsed="false">
      <c r="B16" s="8" t="s">
        <v>13</v>
      </c>
      <c r="C16" s="9" t="s">
        <v>14</v>
      </c>
      <c r="D16" s="9"/>
      <c r="E16" s="9"/>
      <c r="F16" s="9"/>
      <c r="G16" s="9"/>
    </row>
    <row r="17" customFormat="false" ht="33.75" hidden="false" customHeight="true" outlineLevel="0" collapsed="false">
      <c r="B17" s="8" t="s">
        <v>15</v>
      </c>
      <c r="C17" s="9" t="s">
        <v>16</v>
      </c>
      <c r="D17" s="9"/>
      <c r="E17" s="9"/>
      <c r="F17" s="9"/>
      <c r="G17" s="9"/>
    </row>
    <row r="18" customFormat="false" ht="33.75" hidden="false" customHeight="true" outlineLevel="0" collapsed="false">
      <c r="B18" s="8" t="s">
        <v>17</v>
      </c>
      <c r="C18" s="9" t="s">
        <v>18</v>
      </c>
      <c r="D18" s="9"/>
      <c r="E18" s="9"/>
      <c r="F18" s="9"/>
      <c r="G18" s="9"/>
    </row>
    <row r="19" customFormat="false" ht="33.75" hidden="false" customHeight="true" outlineLevel="0" collapsed="false">
      <c r="B19" s="8" t="s">
        <v>19</v>
      </c>
      <c r="C19" s="9" t="s">
        <v>20</v>
      </c>
      <c r="D19" s="9"/>
      <c r="E19" s="9"/>
      <c r="F19" s="9"/>
      <c r="G19" s="9"/>
    </row>
    <row r="20" customFormat="false" ht="33.75" hidden="false" customHeight="true" outlineLevel="0" collapsed="false">
      <c r="B20" s="8" t="s">
        <v>21</v>
      </c>
      <c r="C20" s="9" t="s">
        <v>22</v>
      </c>
      <c r="D20" s="9"/>
      <c r="E20" s="9"/>
      <c r="F20" s="9"/>
      <c r="G20" s="9"/>
    </row>
    <row r="21" customFormat="false" ht="27.75" hidden="false" customHeight="true" outlineLevel="0" collapsed="false">
      <c r="B21" s="10" t="s">
        <v>23</v>
      </c>
      <c r="C21" s="10"/>
      <c r="D21" s="10"/>
      <c r="E21" s="10"/>
      <c r="F21" s="10"/>
      <c r="G21" s="10"/>
    </row>
    <row r="23" customFormat="false" ht="19.5" hidden="false" customHeight="true" outlineLevel="0" collapsed="false">
      <c r="B23" s="5" t="s">
        <v>24</v>
      </c>
      <c r="C23" s="5"/>
      <c r="D23" s="5"/>
      <c r="E23" s="5"/>
      <c r="F23" s="5"/>
      <c r="G23" s="5"/>
    </row>
    <row r="24" customFormat="false" ht="25.5" hidden="false" customHeight="true" outlineLevel="0" collapsed="false">
      <c r="B24" s="6" t="s">
        <v>25</v>
      </c>
      <c r="C24" s="6"/>
      <c r="D24" s="6"/>
      <c r="E24" s="6"/>
      <c r="F24" s="6"/>
      <c r="G24" s="6"/>
    </row>
    <row r="25" customFormat="false" ht="25.5" hidden="false" customHeight="true" outlineLevel="0" collapsed="false">
      <c r="B25" s="6" t="s">
        <v>26</v>
      </c>
      <c r="C25" s="6"/>
      <c r="D25" s="6"/>
      <c r="E25" s="6"/>
      <c r="F25" s="6"/>
      <c r="G25" s="6"/>
    </row>
    <row r="26" customFormat="false" ht="25.5" hidden="false" customHeight="true" outlineLevel="0" collapsed="false">
      <c r="B26" s="6" t="s">
        <v>27</v>
      </c>
      <c r="C26" s="6"/>
      <c r="D26" s="6"/>
      <c r="E26" s="6"/>
      <c r="F26" s="6"/>
      <c r="G26" s="6"/>
    </row>
    <row r="27" customFormat="false" ht="25.5" hidden="false" customHeight="true" outlineLevel="0" collapsed="false">
      <c r="B27" s="6" t="s">
        <v>28</v>
      </c>
      <c r="C27" s="6"/>
      <c r="D27" s="6"/>
      <c r="E27" s="6"/>
      <c r="F27" s="6"/>
      <c r="G27" s="6"/>
    </row>
    <row r="29" customFormat="false" ht="19.5" hidden="false" customHeight="true" outlineLevel="0" collapsed="false">
      <c r="B29" s="5" t="s">
        <v>29</v>
      </c>
      <c r="C29" s="5"/>
      <c r="D29" s="5"/>
      <c r="E29" s="5"/>
      <c r="F29" s="5"/>
      <c r="G29" s="5"/>
    </row>
    <row r="30" customFormat="false" ht="25.5" hidden="false" customHeight="true" outlineLevel="0" collapsed="false">
      <c r="B30" s="6" t="s">
        <v>30</v>
      </c>
      <c r="C30" s="6"/>
      <c r="D30" s="6"/>
      <c r="E30" s="6"/>
      <c r="F30" s="6"/>
      <c r="G30" s="6"/>
    </row>
    <row r="31" customFormat="false" ht="25.5" hidden="false" customHeight="true" outlineLevel="0" collapsed="false">
      <c r="B31" s="6" t="s">
        <v>31</v>
      </c>
      <c r="C31" s="6"/>
      <c r="D31" s="6"/>
      <c r="E31" s="6"/>
      <c r="F31" s="6"/>
      <c r="G31" s="6"/>
    </row>
    <row r="32" customFormat="false" ht="25.5" hidden="false" customHeight="true" outlineLevel="0" collapsed="false">
      <c r="B32" s="6" t="s">
        <v>32</v>
      </c>
      <c r="C32" s="6"/>
      <c r="D32" s="6"/>
      <c r="E32" s="6"/>
      <c r="F32" s="6"/>
      <c r="G32" s="6"/>
    </row>
    <row r="33" customFormat="false" ht="25.5" hidden="false" customHeight="true" outlineLevel="0" collapsed="false">
      <c r="B33" s="6" t="s">
        <v>33</v>
      </c>
      <c r="C33" s="6"/>
      <c r="D33" s="6"/>
      <c r="E33" s="6"/>
      <c r="F33" s="6"/>
      <c r="G33" s="6"/>
    </row>
    <row r="34" customFormat="false" ht="25.5" hidden="false" customHeight="true" outlineLevel="0" collapsed="false">
      <c r="B34" s="6" t="s">
        <v>34</v>
      </c>
      <c r="C34" s="6"/>
      <c r="D34" s="6"/>
      <c r="E34" s="6"/>
      <c r="F34" s="6"/>
      <c r="G34" s="6"/>
    </row>
    <row r="36" customFormat="false" ht="15" hidden="false" customHeight="false" outlineLevel="0" collapsed="false">
      <c r="B36" s="11"/>
      <c r="C36" s="11"/>
      <c r="D36" s="11"/>
      <c r="E36" s="11"/>
      <c r="F36" s="11"/>
      <c r="G36" s="11"/>
    </row>
    <row r="37" customFormat="false" ht="30" hidden="false" customHeight="true" outlineLevel="0" collapsed="false">
      <c r="B37" s="12" t="s">
        <v>35</v>
      </c>
      <c r="C37" s="12"/>
      <c r="D37" s="12"/>
      <c r="E37" s="12"/>
      <c r="F37" s="12"/>
      <c r="G37" s="12"/>
    </row>
    <row r="38" customFormat="false" ht="21.75" hidden="false" customHeight="true" outlineLevel="0" collapsed="false">
      <c r="B38" s="13" t="s">
        <v>36</v>
      </c>
      <c r="C38" s="13"/>
      <c r="D38" s="13"/>
      <c r="E38" s="13"/>
      <c r="F38" s="13"/>
      <c r="G38" s="13"/>
    </row>
    <row r="39" customFormat="false" ht="15" hidden="false" customHeight="false" outlineLevel="0" collapsed="false">
      <c r="B39" s="14" t="s">
        <v>37</v>
      </c>
      <c r="C39" s="14"/>
      <c r="D39" s="14"/>
      <c r="E39" s="14"/>
      <c r="F39" s="14"/>
      <c r="G39" s="14"/>
    </row>
    <row r="40" customFormat="false" ht="15" hidden="false" customHeight="false" outlineLevel="0" collapsed="false">
      <c r="B40" s="11"/>
      <c r="C40" s="11"/>
      <c r="D40" s="11"/>
      <c r="E40" s="11"/>
      <c r="F40" s="11"/>
      <c r="G40" s="11"/>
    </row>
    <row r="42" customFormat="false" ht="15" hidden="false" customHeight="false" outlineLevel="0" collapsed="false">
      <c r="B42" s="15" t="s">
        <v>38</v>
      </c>
    </row>
  </sheetData>
  <mergeCells count="27">
    <mergeCell ref="B7:G7"/>
    <mergeCell ref="B8:G8"/>
    <mergeCell ref="B10:G10"/>
    <mergeCell ref="C11:G11"/>
    <mergeCell ref="C12:G12"/>
    <mergeCell ref="C13:G13"/>
    <mergeCell ref="B15:G15"/>
    <mergeCell ref="C16:G16"/>
    <mergeCell ref="C17:G17"/>
    <mergeCell ref="C18:G18"/>
    <mergeCell ref="C19:G19"/>
    <mergeCell ref="C20:G20"/>
    <mergeCell ref="B21:G21"/>
    <mergeCell ref="B23:G23"/>
    <mergeCell ref="B24:G24"/>
    <mergeCell ref="B25:G25"/>
    <mergeCell ref="B26:G26"/>
    <mergeCell ref="B27:G27"/>
    <mergeCell ref="B29:G29"/>
    <mergeCell ref="B30:G30"/>
    <mergeCell ref="B31:G31"/>
    <mergeCell ref="B32:G32"/>
    <mergeCell ref="B33:G33"/>
    <mergeCell ref="B34:G34"/>
    <mergeCell ref="B37:G37"/>
    <mergeCell ref="B38:G38"/>
    <mergeCell ref="B39:G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M1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8" topLeftCell="A1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6" min="5" style="0" width="12"/>
    <col collapsed="false" customWidth="true" hidden="false" outlineLevel="0" max="7" min="7" style="0" width="20"/>
    <col collapsed="false" customWidth="true" hidden="false" outlineLevel="0" max="9" min="8" style="0" width="12"/>
    <col collapsed="false" customWidth="true" hidden="false" outlineLevel="0" max="10" min="10" style="0" width="10"/>
    <col collapsed="false" customWidth="true" hidden="false" outlineLevel="0" max="11" min="11" style="0" width="17"/>
    <col collapsed="false" customWidth="true" hidden="false" outlineLevel="0" max="12" min="12" style="0" width="38"/>
    <col collapsed="false" customWidth="true" hidden="true" outlineLevel="0" max="13" min="13" style="0" width="13"/>
  </cols>
  <sheetData>
    <row r="1" customFormat="false" ht="25.5" hidden="false" customHeight="true" outlineLevel="0" collapsed="false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customFormat="false" ht="15" hidden="false" customHeight="false" outlineLevel="0" collapsed="false">
      <c r="A2" s="17" t="s">
        <v>40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5" customFormat="false" ht="15" hidden="false" customHeight="false" outlineLevel="0" collapsed="false">
      <c r="B5" s="18" t="s">
        <v>41</v>
      </c>
      <c r="C5" s="18"/>
      <c r="D5" s="18"/>
      <c r="E5" s="18" t="s">
        <v>42</v>
      </c>
      <c r="F5" s="18"/>
      <c r="G5" s="18"/>
      <c r="H5" s="18" t="s">
        <v>43</v>
      </c>
      <c r="I5" s="18"/>
      <c r="J5" s="18" t="s">
        <v>44</v>
      </c>
      <c r="K5" s="18"/>
      <c r="L5" s="18"/>
    </row>
    <row r="6" customFormat="false" ht="15" hidden="false" customHeight="false" outlineLevel="0" collapsed="false">
      <c r="B6" s="19" t="n">
        <f aca="false">SUMIF($M$19:$M$118,"CORRIENTE",$I$19:$I$118)+SUMIF($M$19:$M$118,"PORVENCER",$I$19:$I$118)+SUMIF($M$19:$M$118,"V1_30",$I$19:$I$118)+SUMIF($M$19:$M$118,"V31_60",$I$19:$I$118)+SUMIF($M$19:$M$118,"V61_90",$I$19:$I$118)+SUMIF($M$19:$M$118,"V90",$I$19:$I$118)</f>
        <v>132200</v>
      </c>
      <c r="C6" s="19"/>
      <c r="D6" s="19"/>
      <c r="E6" s="20" t="n">
        <f aca="false">SUMIF($M$19:$M$118,"V1_30",$I$19:$I$118)+SUMIF($M$19:$M$118,"V31_60",$I$19:$I$118)+SUMIF($M$19:$M$118,"V61_90",$I$19:$I$118)+SUMIF($M$19:$M$118,"V90",$I$19:$I$118)</f>
        <v>83500</v>
      </c>
      <c r="F6" s="20"/>
      <c r="G6" s="20"/>
      <c r="H6" s="21" t="n">
        <f aca="false">IF((SUMIF($M$19:$M$118,"CORRIENTE",$I$19:$I$118)+SUMIF($M$19:$M$118,"PORVENCER",$I$19:$I$118)+SUMIF($M$19:$M$118,"V1_30",$I$19:$I$118)+SUMIF($M$19:$M$118,"V31_60",$I$19:$I$118)+SUMIF($M$19:$M$118,"V61_90",$I$19:$I$118)+SUMIF($M$19:$M$118,"V90",$I$19:$I$118))=0,0,(SUMIF($M$19:$M$118,"V1_30",$I$19:$I$118)+SUMIF($M$19:$M$118,"V31_60",$I$19:$I$118)+SUMIF($M$19:$M$118,"V61_90",$I$19:$I$118)+SUMIF($M$19:$M$118,"V90",$I$19:$I$118))/(SUMIF($M$19:$M$118,"CORRIENTE",$I$19:$I$118)+SUMIF($M$19:$M$118,"PORVENCER",$I$19:$I$118)+SUMIF($M$19:$M$118,"V1_30",$I$19:$I$118)+SUMIF($M$19:$M$118,"V31_60",$I$19:$I$118)+SUMIF($M$19:$M$118,"V61_90",$I$19:$I$118)+SUMIF($M$19:$M$118,"V90",$I$19:$I$118)))</f>
        <v>0.631618759455371</v>
      </c>
      <c r="I6" s="21"/>
      <c r="J6" s="22" t="str">
        <f aca="false">IFERROR(MAX($J$19:$J$118),0)&amp;" días"</f>
        <v>120 días</v>
      </c>
      <c r="K6" s="22"/>
      <c r="L6" s="22"/>
    </row>
    <row r="7" customFormat="false" ht="15" hidden="false" customHeight="false" outlineLevel="0" collapsed="false">
      <c r="B7" s="19"/>
      <c r="C7" s="19"/>
      <c r="D7" s="19"/>
      <c r="E7" s="20"/>
      <c r="F7" s="20"/>
      <c r="G7" s="20"/>
      <c r="H7" s="21"/>
      <c r="I7" s="21"/>
      <c r="J7" s="22"/>
      <c r="K7" s="22"/>
      <c r="L7" s="22"/>
    </row>
    <row r="9" customFormat="false" ht="19.5" hidden="false" customHeight="true" outlineLevel="0" collapsed="false">
      <c r="A9" s="5" t="s">
        <v>45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customFormat="false" ht="15" hidden="false" customHeight="false" outlineLevel="0" collapsed="false">
      <c r="A10" s="23" t="s">
        <v>46</v>
      </c>
      <c r="B10" s="23" t="s">
        <v>47</v>
      </c>
      <c r="C10" s="23" t="s">
        <v>48</v>
      </c>
      <c r="D10" s="11"/>
      <c r="E10" s="11"/>
      <c r="F10" s="11"/>
      <c r="G10" s="11"/>
      <c r="H10" s="11"/>
      <c r="I10" s="11"/>
      <c r="J10" s="11"/>
      <c r="K10" s="11"/>
      <c r="L10" s="11"/>
    </row>
    <row r="11" customFormat="false" ht="15" hidden="false" customHeight="false" outlineLevel="0" collapsed="false">
      <c r="A11" s="24" t="s">
        <v>49</v>
      </c>
      <c r="B11" s="25" t="n">
        <f aca="false">COUNTIF($M$19:$M$118,"CORRIENTE")</f>
        <v>3</v>
      </c>
      <c r="C11" s="26" t="n">
        <f aca="false">SUMIF($M$19:$M$118,"CORRIENTE",$I$19:$I$118)</f>
        <v>33300</v>
      </c>
      <c r="D11" s="27" t="str">
        <f aca="false">IF(MAX($C$11:$C$16)=0,"",REPT("█",ROUND(30*$C11/MAX($C$11:$C$16),0)))</f>
        <v>██████████████████████████████</v>
      </c>
      <c r="E11" s="27"/>
      <c r="F11" s="27"/>
      <c r="G11" s="27"/>
      <c r="H11" s="27"/>
      <c r="I11" s="27"/>
      <c r="J11" s="27"/>
      <c r="K11" s="27"/>
      <c r="L11" s="27"/>
    </row>
    <row r="12" customFormat="false" ht="15" hidden="false" customHeight="false" outlineLevel="0" collapsed="false">
      <c r="A12" s="24" t="s">
        <v>50</v>
      </c>
      <c r="B12" s="25" t="n">
        <f aca="false">COUNTIF($M$19:$M$118,"PORVENCER")</f>
        <v>1</v>
      </c>
      <c r="C12" s="26" t="n">
        <f aca="false">SUMIF($M$19:$M$118,"PORVENCER",$I$19:$I$118)</f>
        <v>15400</v>
      </c>
      <c r="D12" s="27" t="str">
        <f aca="false">IF(MAX($C$11:$C$16)=0,"",REPT("█",ROUND(30*$C12/MAX($C$11:$C$16),0)))</f>
        <v>██████████████</v>
      </c>
      <c r="E12" s="27"/>
      <c r="F12" s="27"/>
      <c r="G12" s="27"/>
      <c r="H12" s="27"/>
      <c r="I12" s="27"/>
      <c r="J12" s="27"/>
      <c r="K12" s="27"/>
      <c r="L12" s="27"/>
    </row>
    <row r="13" customFormat="false" ht="15" hidden="false" customHeight="false" outlineLevel="0" collapsed="false">
      <c r="A13" s="24" t="s">
        <v>51</v>
      </c>
      <c r="B13" s="25" t="n">
        <f aca="false">COUNTIF($M$19:$M$118,"V1_30")</f>
        <v>2</v>
      </c>
      <c r="C13" s="26" t="n">
        <f aca="false">SUMIF($M$19:$M$118,"V1_30",$I$19:$I$118)</f>
        <v>22300</v>
      </c>
      <c r="D13" s="27" t="str">
        <f aca="false">IF(MAX($C$11:$C$16)=0,"",REPT("█",ROUND(30*$C13/MAX($C$11:$C$16),0)))</f>
        <v>████████████████████</v>
      </c>
      <c r="E13" s="27"/>
      <c r="F13" s="27"/>
      <c r="G13" s="27"/>
      <c r="H13" s="27"/>
      <c r="I13" s="27"/>
      <c r="J13" s="27"/>
      <c r="K13" s="27"/>
      <c r="L13" s="27"/>
    </row>
    <row r="14" customFormat="false" ht="15" hidden="false" customHeight="false" outlineLevel="0" collapsed="false">
      <c r="A14" s="24" t="s">
        <v>52</v>
      </c>
      <c r="B14" s="25" t="n">
        <f aca="false">COUNTIF($M$19:$M$118,"V31_60")</f>
        <v>1</v>
      </c>
      <c r="C14" s="26" t="n">
        <f aca="false">SUMIF($M$19:$M$118,"V31_60",$I$19:$I$118)</f>
        <v>32000</v>
      </c>
      <c r="D14" s="27" t="str">
        <f aca="false">IF(MAX($C$11:$C$16)=0,"",REPT("█",ROUND(30*$C14/MAX($C$11:$C$16),0)))</f>
        <v>█████████████████████████████</v>
      </c>
      <c r="E14" s="27"/>
      <c r="F14" s="27"/>
      <c r="G14" s="27"/>
      <c r="H14" s="27"/>
      <c r="I14" s="27"/>
      <c r="J14" s="27"/>
      <c r="K14" s="27"/>
      <c r="L14" s="27"/>
    </row>
    <row r="15" customFormat="false" ht="15" hidden="false" customHeight="false" outlineLevel="0" collapsed="false">
      <c r="A15" s="24" t="s">
        <v>53</v>
      </c>
      <c r="B15" s="25" t="n">
        <f aca="false">COUNTIF($M$19:$M$118,"V61_90")</f>
        <v>1</v>
      </c>
      <c r="C15" s="26" t="n">
        <f aca="false">SUMIF($M$19:$M$118,"V61_90",$I$19:$I$118)</f>
        <v>9200</v>
      </c>
      <c r="D15" s="27" t="str">
        <f aca="false">IF(MAX($C$11:$C$16)=0,"",REPT("█",ROUND(30*$C15/MAX($C$11:$C$16),0)))</f>
        <v>████████</v>
      </c>
      <c r="E15" s="27"/>
      <c r="F15" s="27"/>
      <c r="G15" s="27"/>
      <c r="H15" s="27"/>
      <c r="I15" s="27"/>
      <c r="J15" s="27"/>
      <c r="K15" s="27"/>
      <c r="L15" s="27"/>
    </row>
    <row r="16" customFormat="false" ht="15" hidden="false" customHeight="false" outlineLevel="0" collapsed="false">
      <c r="A16" s="24" t="s">
        <v>21</v>
      </c>
      <c r="B16" s="25" t="n">
        <f aca="false">COUNTIF($M$19:$M$118,"V90")</f>
        <v>1</v>
      </c>
      <c r="C16" s="26" t="n">
        <f aca="false">SUMIF($M$19:$M$118,"V90",$I$19:$I$118)</f>
        <v>20000</v>
      </c>
      <c r="D16" s="27" t="str">
        <f aca="false">IF(MAX($C$11:$C$16)=0,"",REPT("█",ROUND(30*$C16/MAX($C$11:$C$16),0)))</f>
        <v>██████████████████</v>
      </c>
      <c r="E16" s="27"/>
      <c r="F16" s="27"/>
      <c r="G16" s="27"/>
      <c r="H16" s="27"/>
      <c r="I16" s="27"/>
      <c r="J16" s="27"/>
      <c r="K16" s="27"/>
      <c r="L16" s="27"/>
    </row>
    <row r="18" customFormat="false" ht="27.75" hidden="false" customHeight="true" outlineLevel="0" collapsed="false">
      <c r="A18" s="28" t="s">
        <v>54</v>
      </c>
      <c r="B18" s="28" t="s">
        <v>55</v>
      </c>
      <c r="C18" s="28" t="s">
        <v>56</v>
      </c>
      <c r="D18" s="28" t="s">
        <v>57</v>
      </c>
      <c r="E18" s="28" t="s">
        <v>48</v>
      </c>
      <c r="F18" s="28" t="s">
        <v>58</v>
      </c>
      <c r="G18" s="28" t="s">
        <v>59</v>
      </c>
      <c r="H18" s="29" t="s">
        <v>60</v>
      </c>
      <c r="I18" s="29" t="s">
        <v>61</v>
      </c>
      <c r="J18" s="29" t="s">
        <v>62</v>
      </c>
      <c r="K18" s="29" t="s">
        <v>46</v>
      </c>
      <c r="L18" s="29" t="s">
        <v>63</v>
      </c>
    </row>
    <row r="19" customFormat="false" ht="15" hidden="false" customHeight="false" outlineLevel="0" collapsed="false">
      <c r="A19" s="30" t="s">
        <v>64</v>
      </c>
      <c r="B19" s="30" t="s">
        <v>65</v>
      </c>
      <c r="C19" s="31" t="n">
        <v>46197</v>
      </c>
      <c r="D19" s="32" t="n">
        <v>30</v>
      </c>
      <c r="E19" s="33" t="n">
        <v>18500</v>
      </c>
      <c r="F19" s="33"/>
      <c r="G19" s="34" t="s">
        <v>66</v>
      </c>
      <c r="H19" s="35" t="n">
        <f aca="false">IF(OR($A19="",$C19=""),"",$C19+IF($D19="",0,$D19))</f>
        <v>46227</v>
      </c>
      <c r="I19" s="36" t="n">
        <f aca="false">IF(OR($A19="",$E19=""),"",$E19-IF($F19="",0,$F19))</f>
        <v>18500</v>
      </c>
      <c r="J19" s="37" t="n">
        <f aca="true">IF($M19="","",IF(OR($M19="PAGADA",TODAY()&lt;=$H19),"",TODAY()-$H19))</f>
        <v>15</v>
      </c>
      <c r="K19" s="38" t="str">
        <f aca="false">IF($M19="","",IF($M19="PAGADA","✔ Pagada",IF($M19="CORRIENTE","🟢 Al corriente",IF($M19="PORVENCER","🟡 Por vencer",IF($M19="V1_30","🟠 Vencida 1–30",IF($M19="V31_60","🔴 Vencida 31–60",IF($M19="V61_90","🔴 Vencida 61–90","⛔ +90 días")))))))</f>
        <v>🟠 Vencida 1–30</v>
      </c>
      <c r="L19" s="39" t="str">
        <f aca="false">IF($M19="","",IF($M19="PAGADA","—",IF($M19="CORRIENTE","Aún no vence. Solo monitorea.",IF($M19="PORVENCER","Recordatorio amable antes del vencimiento.",IF($M19="V1_30","WhatsApp: reenvía la factura y pide fecha de pago.",IF($M19="V31_60","Llamada directa: acuerda monto y fecha concretos.",IF($M19="V61_90","Último aviso formal + plan de pagos por escrito.","Decide: convenio, cobranza externa o provisión.")))))))</f>
        <v>WhatsApp: reenvía la factura y pide fecha de pago.</v>
      </c>
      <c r="M19" s="0" t="str">
        <f aca="true">IF(OR($A19="",$C19="",$E19=""),"",IF($I19&lt;=0,"PAGADA",IF(TODAY()&gt;$H19,IF(TODAY()-$H19&lt;=30,"V1_30",IF(TODAY()-$H19&lt;=60,"V31_60",IF(TODAY()-$H19&lt;=90,"V61_90","V90"))),IF($H19-TODAY()&lt;=7,"PORVENCER","CORRIENTE"))))</f>
        <v>V1_30</v>
      </c>
    </row>
    <row r="20" customFormat="false" ht="23.85" hidden="false" customHeight="false" outlineLevel="0" collapsed="false">
      <c r="A20" s="30" t="s">
        <v>67</v>
      </c>
      <c r="B20" s="30" t="s">
        <v>68</v>
      </c>
      <c r="C20" s="31" t="n">
        <v>46167</v>
      </c>
      <c r="D20" s="32" t="n">
        <v>30</v>
      </c>
      <c r="E20" s="33" t="n">
        <v>42000</v>
      </c>
      <c r="F20" s="33" t="n">
        <v>10000</v>
      </c>
      <c r="G20" s="34" t="s">
        <v>69</v>
      </c>
      <c r="H20" s="35" t="n">
        <f aca="false">IF(OR($A20="",$C20=""),"",$C20+IF($D20="",0,$D20))</f>
        <v>46197</v>
      </c>
      <c r="I20" s="36" t="n">
        <f aca="false">IF(OR($A20="",$E20=""),"",$E20-IF($F20="",0,$F20))</f>
        <v>32000</v>
      </c>
      <c r="J20" s="37" t="n">
        <f aca="true">IF($M20="","",IF(OR($M20="PAGADA",TODAY()&lt;=$H20),"",TODAY()-$H20))</f>
        <v>45</v>
      </c>
      <c r="K20" s="38" t="str">
        <f aca="false">IF($M20="","",IF($M20="PAGADA","✔ Pagada",IF($M20="CORRIENTE","🟢 Al corriente",IF($M20="PORVENCER","🟡 Por vencer",IF($M20="V1_30","🟠 Vencida 1–30",IF($M20="V31_60","🔴 Vencida 31–60",IF($M20="V61_90","🔴 Vencida 61–90","⛔ +90 días")))))))</f>
        <v>🔴 Vencida 31–60</v>
      </c>
      <c r="L20" s="39" t="str">
        <f aca="false">IF($M20="","",IF($M20="PAGADA","—",IF($M20="CORRIENTE","Aún no vence. Solo monitorea.",IF($M20="PORVENCER","Recordatorio amable antes del vencimiento.",IF($M20="V1_30","WhatsApp: reenvía la factura y pide fecha de pago.",IF($M20="V31_60","Llamada directa: acuerda monto y fecha concretos.",IF($M20="V61_90","Último aviso formal + plan de pagos por escrito.","Decide: convenio, cobranza externa o provisión.")))))))</f>
        <v>Llamada directa: acuerda monto y fecha concretos.</v>
      </c>
      <c r="M20" s="0" t="str">
        <f aca="true">IF(OR($A20="",$C20="",$E20=""),"",IF($I20&lt;=0,"PAGADA",IF(TODAY()&gt;$H20,IF(TODAY()-$H20&lt;=30,"V1_30",IF(TODAY()-$H20&lt;=60,"V31_60",IF(TODAY()-$H20&lt;=90,"V61_90","V90"))),IF($H20-TODAY()&lt;=7,"PORVENCER","CORRIENTE"))))</f>
        <v>V31_60</v>
      </c>
    </row>
    <row r="21" customFormat="false" ht="15" hidden="false" customHeight="false" outlineLevel="0" collapsed="false">
      <c r="A21" s="30" t="s">
        <v>70</v>
      </c>
      <c r="B21" s="30" t="s">
        <v>71</v>
      </c>
      <c r="C21" s="31" t="n">
        <v>46222</v>
      </c>
      <c r="D21" s="32" t="n">
        <v>30</v>
      </c>
      <c r="E21" s="33" t="n">
        <v>6800</v>
      </c>
      <c r="F21" s="33"/>
      <c r="G21" s="34"/>
      <c r="H21" s="35" t="n">
        <f aca="false">IF(OR($A21="",$C21=""),"",$C21+IF($D21="",0,$D21))</f>
        <v>46252</v>
      </c>
      <c r="I21" s="36" t="n">
        <f aca="false">IF(OR($A21="",$E21=""),"",$E21-IF($F21="",0,$F21))</f>
        <v>6800</v>
      </c>
      <c r="J21" s="37" t="str">
        <f aca="true">IF($M21="","",IF(OR($M21="PAGADA",TODAY()&lt;=$H21),"",TODAY()-$H21))</f>
        <v/>
      </c>
      <c r="K21" s="38" t="str">
        <f aca="false">IF($M21="","",IF($M21="PAGADA","✔ Pagada",IF($M21="CORRIENTE","🟢 Al corriente",IF($M21="PORVENCER","🟡 Por vencer",IF($M21="V1_30","🟠 Vencida 1–30",IF($M21="V31_60","🔴 Vencida 31–60",IF($M21="V61_90","🔴 Vencida 61–90","⛔ +90 días")))))))</f>
        <v>🟢 Al corriente</v>
      </c>
      <c r="L21" s="39" t="str">
        <f aca="false">IF($M21="","",IF($M21="PAGADA","—",IF($M21="CORRIENTE","Aún no vence. Solo monitorea.",IF($M21="PORVENCER","Recordatorio amable antes del vencimiento.",IF($M21="V1_30","WhatsApp: reenvía la factura y pide fecha de pago.",IF($M21="V31_60","Llamada directa: acuerda monto y fecha concretos.",IF($M21="V61_90","Último aviso formal + plan de pagos por escrito.","Decide: convenio, cobranza externa o provisión.")))))))</f>
        <v>Aún no vence. Solo monitorea.</v>
      </c>
      <c r="M21" s="0" t="str">
        <f aca="true">IF(OR($A21="",$C21="",$E21=""),"",IF($I21&lt;=0,"PAGADA",IF(TODAY()&gt;$H21,IF(TODAY()-$H21&lt;=30,"V1_30",IF(TODAY()-$H21&lt;=60,"V31_60",IF(TODAY()-$H21&lt;=90,"V61_90","V90"))),IF($H21-TODAY()&lt;=7,"PORVENCER","CORRIENTE"))))</f>
        <v>CORRIENTE</v>
      </c>
    </row>
    <row r="22" customFormat="false" ht="15" hidden="false" customHeight="false" outlineLevel="0" collapsed="false">
      <c r="A22" s="30" t="s">
        <v>72</v>
      </c>
      <c r="B22" s="30" t="s">
        <v>73</v>
      </c>
      <c r="C22" s="31" t="n">
        <v>46217</v>
      </c>
      <c r="D22" s="32" t="n">
        <v>30</v>
      </c>
      <c r="E22" s="33" t="n">
        <v>15400</v>
      </c>
      <c r="F22" s="33"/>
      <c r="G22" s="34" t="s">
        <v>74</v>
      </c>
      <c r="H22" s="35" t="n">
        <f aca="false">IF(OR($A22="",$C22=""),"",$C22+IF($D22="",0,$D22))</f>
        <v>46247</v>
      </c>
      <c r="I22" s="36" t="n">
        <f aca="false">IF(OR($A22="",$E22=""),"",$E22-IF($F22="",0,$F22))</f>
        <v>15400</v>
      </c>
      <c r="J22" s="37" t="str">
        <f aca="true">IF($M22="","",IF(OR($M22="PAGADA",TODAY()&lt;=$H22),"",TODAY()-$H22))</f>
        <v/>
      </c>
      <c r="K22" s="38" t="str">
        <f aca="false">IF($M22="","",IF($M22="PAGADA","✔ Pagada",IF($M22="CORRIENTE","🟢 Al corriente",IF($M22="PORVENCER","🟡 Por vencer",IF($M22="V1_30","🟠 Vencida 1–30",IF($M22="V31_60","🔴 Vencida 31–60",IF($M22="V61_90","🔴 Vencida 61–90","⛔ +90 días")))))))</f>
        <v>🟡 Por vencer</v>
      </c>
      <c r="L22" s="39" t="str">
        <f aca="false">IF($M22="","",IF($M22="PAGADA","—",IF($M22="CORRIENTE","Aún no vence. Solo monitorea.",IF($M22="PORVENCER","Recordatorio amable antes del vencimiento.",IF($M22="V1_30","WhatsApp: reenvía la factura y pide fecha de pago.",IF($M22="V31_60","Llamada directa: acuerda monto y fecha concretos.",IF($M22="V61_90","Último aviso formal + plan de pagos por escrito.","Decide: convenio, cobranza externa o provisión.")))))))</f>
        <v>Recordatorio amable antes del vencimiento.</v>
      </c>
      <c r="M22" s="0" t="str">
        <f aca="true">IF(OR($A22="",$C22="",$E22=""),"",IF($I22&lt;=0,"PAGADA",IF(TODAY()&gt;$H22,IF(TODAY()-$H22&lt;=30,"V1_30",IF(TODAY()-$H22&lt;=60,"V31_60",IF(TODAY()-$H22&lt;=90,"V61_90","V90"))),IF($H22-TODAY()&lt;=7,"PORVENCER","CORRIENTE"))))</f>
        <v>PORVENCER</v>
      </c>
    </row>
    <row r="23" customFormat="false" ht="15" hidden="false" customHeight="false" outlineLevel="0" collapsed="false">
      <c r="A23" s="30" t="s">
        <v>75</v>
      </c>
      <c r="B23" s="30" t="s">
        <v>76</v>
      </c>
      <c r="C23" s="31" t="n">
        <v>46122</v>
      </c>
      <c r="D23" s="32" t="n">
        <v>30</v>
      </c>
      <c r="E23" s="33" t="n">
        <v>9200</v>
      </c>
      <c r="F23" s="33"/>
      <c r="G23" s="34" t="s">
        <v>77</v>
      </c>
      <c r="H23" s="35" t="n">
        <f aca="false">IF(OR($A23="",$C23=""),"",$C23+IF($D23="",0,$D23))</f>
        <v>46152</v>
      </c>
      <c r="I23" s="36" t="n">
        <f aca="false">IF(OR($A23="",$E23=""),"",$E23-IF($F23="",0,$F23))</f>
        <v>9200</v>
      </c>
      <c r="J23" s="37" t="n">
        <f aca="true">IF($M23="","",IF(OR($M23="PAGADA",TODAY()&lt;=$H23),"",TODAY()-$H23))</f>
        <v>90</v>
      </c>
      <c r="K23" s="38" t="str">
        <f aca="false">IF($M23="","",IF($M23="PAGADA","✔ Pagada",IF($M23="CORRIENTE","🟢 Al corriente",IF($M23="PORVENCER","🟡 Por vencer",IF($M23="V1_30","🟠 Vencida 1–30",IF($M23="V31_60","🔴 Vencida 31–60",IF($M23="V61_90","🔴 Vencida 61–90","⛔ +90 días")))))))</f>
        <v>🔴 Vencida 61–90</v>
      </c>
      <c r="L23" s="39" t="str">
        <f aca="false">IF($M23="","",IF($M23="PAGADA","—",IF($M23="CORRIENTE","Aún no vence. Solo monitorea.",IF($M23="PORVENCER","Recordatorio amable antes del vencimiento.",IF($M23="V1_30","WhatsApp: reenvía la factura y pide fecha de pago.",IF($M23="V31_60","Llamada directa: acuerda monto y fecha concretos.",IF($M23="V61_90","Último aviso formal + plan de pagos por escrito.","Decide: convenio, cobranza externa o provisión.")))))))</f>
        <v>Último aviso formal + plan de pagos por escrito.</v>
      </c>
      <c r="M23" s="0" t="str">
        <f aca="true">IF(OR($A23="",$C23="",$E23=""),"",IF($I23&lt;=0,"PAGADA",IF(TODAY()&gt;$H23,IF(TODAY()-$H23&lt;=30,"V1_30",IF(TODAY()-$H23&lt;=60,"V31_60",IF(TODAY()-$H23&lt;=90,"V61_90","V90"))),IF($H23-TODAY()&lt;=7,"PORVENCER","CORRIENTE"))))</f>
        <v>V61_90</v>
      </c>
    </row>
    <row r="24" customFormat="false" ht="15" hidden="false" customHeight="false" outlineLevel="0" collapsed="false">
      <c r="A24" s="30" t="s">
        <v>78</v>
      </c>
      <c r="B24" s="30" t="s">
        <v>79</v>
      </c>
      <c r="C24" s="31" t="n">
        <v>46092</v>
      </c>
      <c r="D24" s="32" t="n">
        <v>30</v>
      </c>
      <c r="E24" s="33" t="n">
        <v>27300</v>
      </c>
      <c r="F24" s="33" t="n">
        <v>7300</v>
      </c>
      <c r="G24" s="34" t="s">
        <v>80</v>
      </c>
      <c r="H24" s="35" t="n">
        <f aca="false">IF(OR($A24="",$C24=""),"",$C24+IF($D24="",0,$D24))</f>
        <v>46122</v>
      </c>
      <c r="I24" s="36" t="n">
        <f aca="false">IF(OR($A24="",$E24=""),"",$E24-IF($F24="",0,$F24))</f>
        <v>20000</v>
      </c>
      <c r="J24" s="37" t="n">
        <f aca="true">IF($M24="","",IF(OR($M24="PAGADA",TODAY()&lt;=$H24),"",TODAY()-$H24))</f>
        <v>120</v>
      </c>
      <c r="K24" s="38" t="str">
        <f aca="false">IF($M24="","",IF($M24="PAGADA","✔ Pagada",IF($M24="CORRIENTE","🟢 Al corriente",IF($M24="PORVENCER","🟡 Por vencer",IF($M24="V1_30","🟠 Vencida 1–30",IF($M24="V31_60","🔴 Vencida 31–60",IF($M24="V61_90","🔴 Vencida 61–90","⛔ +90 días")))))))</f>
        <v>⛔ +90 días</v>
      </c>
      <c r="L24" s="39" t="str">
        <f aca="false">IF($M24="","",IF($M24="PAGADA","—",IF($M24="CORRIENTE","Aún no vence. Solo monitorea.",IF($M24="PORVENCER","Recordatorio amable antes del vencimiento.",IF($M24="V1_30","WhatsApp: reenvía la factura y pide fecha de pago.",IF($M24="V31_60","Llamada directa: acuerda monto y fecha concretos.",IF($M24="V61_90","Último aviso formal + plan de pagos por escrito.","Decide: convenio, cobranza externa o provisión.")))))))</f>
        <v>Decide: convenio, cobranza externa o provisión.</v>
      </c>
      <c r="M24" s="0" t="str">
        <f aca="true">IF(OR($A24="",$C24="",$E24=""),"",IF($I24&lt;=0,"PAGADA",IF(TODAY()&gt;$H24,IF(TODAY()-$H24&lt;=30,"V1_30",IF(TODAY()-$H24&lt;=60,"V31_60",IF(TODAY()-$H24&lt;=90,"V61_90","V90"))),IF($H24-TODAY()&lt;=7,"PORVENCER","CORRIENTE"))))</f>
        <v>V90</v>
      </c>
    </row>
    <row r="25" customFormat="false" ht="15" hidden="false" customHeight="false" outlineLevel="0" collapsed="false">
      <c r="A25" s="30" t="s">
        <v>81</v>
      </c>
      <c r="B25" s="30" t="s">
        <v>82</v>
      </c>
      <c r="C25" s="31" t="n">
        <v>46232</v>
      </c>
      <c r="D25" s="32" t="n">
        <v>30</v>
      </c>
      <c r="E25" s="33" t="n">
        <v>4500</v>
      </c>
      <c r="F25" s="33"/>
      <c r="G25" s="34"/>
      <c r="H25" s="35" t="n">
        <f aca="false">IF(OR($A25="",$C25=""),"",$C25+IF($D25="",0,$D25))</f>
        <v>46262</v>
      </c>
      <c r="I25" s="36" t="n">
        <f aca="false">IF(OR($A25="",$E25=""),"",$E25-IF($F25="",0,$F25))</f>
        <v>4500</v>
      </c>
      <c r="J25" s="37" t="str">
        <f aca="true">IF($M25="","",IF(OR($M25="PAGADA",TODAY()&lt;=$H25),"",TODAY()-$H25))</f>
        <v/>
      </c>
      <c r="K25" s="38" t="str">
        <f aca="false">IF($M25="","",IF($M25="PAGADA","✔ Pagada",IF($M25="CORRIENTE","🟢 Al corriente",IF($M25="PORVENCER","🟡 Por vencer",IF($M25="V1_30","🟠 Vencida 1–30",IF($M25="V31_60","🔴 Vencida 31–60",IF($M25="V61_90","🔴 Vencida 61–90","⛔ +90 días")))))))</f>
        <v>🟢 Al corriente</v>
      </c>
      <c r="L25" s="39" t="str">
        <f aca="false">IF($M25="","",IF($M25="PAGADA","—",IF($M25="CORRIENTE","Aún no vence. Solo monitorea.",IF($M25="PORVENCER","Recordatorio amable antes del vencimiento.",IF($M25="V1_30","WhatsApp: reenvía la factura y pide fecha de pago.",IF($M25="V31_60","Llamada directa: acuerda monto y fecha concretos.",IF($M25="V61_90","Último aviso formal + plan de pagos por escrito.","Decide: convenio, cobranza externa o provisión.")))))))</f>
        <v>Aún no vence. Solo monitorea.</v>
      </c>
      <c r="M25" s="0" t="str">
        <f aca="true">IF(OR($A25="",$C25="",$E25=""),"",IF($I25&lt;=0,"PAGADA",IF(TODAY()&gt;$H25,IF(TODAY()-$H25&lt;=30,"V1_30",IF(TODAY()-$H25&lt;=60,"V31_60",IF(TODAY()-$H25&lt;=90,"V61_90","V90"))),IF($H25-TODAY()&lt;=7,"PORVENCER","CORRIENTE"))))</f>
        <v>CORRIENTE</v>
      </c>
    </row>
    <row r="26" customFormat="false" ht="15" hidden="false" customHeight="false" outlineLevel="0" collapsed="false">
      <c r="A26" s="30" t="s">
        <v>83</v>
      </c>
      <c r="B26" s="30" t="s">
        <v>84</v>
      </c>
      <c r="C26" s="31" t="n">
        <v>46202</v>
      </c>
      <c r="D26" s="32" t="n">
        <v>30</v>
      </c>
      <c r="E26" s="33" t="n">
        <v>12000</v>
      </c>
      <c r="F26" s="33" t="n">
        <v>12000</v>
      </c>
      <c r="G26" s="34" t="s">
        <v>85</v>
      </c>
      <c r="H26" s="35" t="n">
        <f aca="false">IF(OR($A26="",$C26=""),"",$C26+IF($D26="",0,$D26))</f>
        <v>46232</v>
      </c>
      <c r="I26" s="36" t="n">
        <f aca="false">IF(OR($A26="",$E26=""),"",$E26-IF($F26="",0,$F26))</f>
        <v>0</v>
      </c>
      <c r="J26" s="37" t="str">
        <f aca="true">IF($M26="","",IF(OR($M26="PAGADA",TODAY()&lt;=$H26),"",TODAY()-$H26))</f>
        <v/>
      </c>
      <c r="K26" s="38" t="str">
        <f aca="false">IF($M26="","",IF($M26="PAGADA","✔ Pagada",IF($M26="CORRIENTE","🟢 Al corriente",IF($M26="PORVENCER","🟡 Por vencer",IF($M26="V1_30","🟠 Vencida 1–30",IF($M26="V31_60","🔴 Vencida 31–60",IF($M26="V61_90","🔴 Vencida 61–90","⛔ +90 días")))))))</f>
        <v>✔ Pagada</v>
      </c>
      <c r="L26" s="39" t="str">
        <f aca="false">IF($M26="","",IF($M26="PAGADA","—",IF($M26="CORRIENTE","Aún no vence. Solo monitorea.",IF($M26="PORVENCER","Recordatorio amable antes del vencimiento.",IF($M26="V1_30","WhatsApp: reenvía la factura y pide fecha de pago.",IF($M26="V31_60","Llamada directa: acuerda monto y fecha concretos.",IF($M26="V61_90","Último aviso formal + plan de pagos por escrito.","Decide: convenio, cobranza externa o provisión.")))))))</f>
        <v>—</v>
      </c>
      <c r="M26" s="0" t="str">
        <f aca="true">IF(OR($A26="",$C26="",$E26=""),"",IF($I26&lt;=0,"PAGADA",IF(TODAY()&gt;$H26,IF(TODAY()-$H26&lt;=30,"V1_30",IF(TODAY()-$H26&lt;=60,"V31_60",IF(TODAY()-$H26&lt;=90,"V61_90","V90"))),IF($H26-TODAY()&lt;=7,"PORVENCER","CORRIENTE"))))</f>
        <v>PAGADA</v>
      </c>
    </row>
    <row r="27" customFormat="false" ht="15" hidden="false" customHeight="false" outlineLevel="0" collapsed="false">
      <c r="A27" s="30" t="s">
        <v>86</v>
      </c>
      <c r="B27" s="30" t="s">
        <v>87</v>
      </c>
      <c r="C27" s="31" t="n">
        <v>46212</v>
      </c>
      <c r="D27" s="32" t="n">
        <v>15</v>
      </c>
      <c r="E27" s="33" t="n">
        <v>3800</v>
      </c>
      <c r="F27" s="33"/>
      <c r="G27" s="34" t="s">
        <v>88</v>
      </c>
      <c r="H27" s="35" t="n">
        <f aca="false">IF(OR($A27="",$C27=""),"",$C27+IF($D27="",0,$D27))</f>
        <v>46227</v>
      </c>
      <c r="I27" s="36" t="n">
        <f aca="false">IF(OR($A27="",$E27=""),"",$E27-IF($F27="",0,$F27))</f>
        <v>3800</v>
      </c>
      <c r="J27" s="37" t="n">
        <f aca="true">IF($M27="","",IF(OR($M27="PAGADA",TODAY()&lt;=$H27),"",TODAY()-$H27))</f>
        <v>15</v>
      </c>
      <c r="K27" s="38" t="str">
        <f aca="false">IF($M27="","",IF($M27="PAGADA","✔ Pagada",IF($M27="CORRIENTE","🟢 Al corriente",IF($M27="PORVENCER","🟡 Por vencer",IF($M27="V1_30","🟠 Vencida 1–30",IF($M27="V31_60","🔴 Vencida 31–60",IF($M27="V61_90","🔴 Vencida 61–90","⛔ +90 días")))))))</f>
        <v>🟠 Vencida 1–30</v>
      </c>
      <c r="L27" s="39" t="str">
        <f aca="false">IF($M27="","",IF($M27="PAGADA","—",IF($M27="CORRIENTE","Aún no vence. Solo monitorea.",IF($M27="PORVENCER","Recordatorio amable antes del vencimiento.",IF($M27="V1_30","WhatsApp: reenvía la factura y pide fecha de pago.",IF($M27="V31_60","Llamada directa: acuerda monto y fecha concretos.",IF($M27="V61_90","Último aviso formal + plan de pagos por escrito.","Decide: convenio, cobranza externa o provisión.")))))))</f>
        <v>WhatsApp: reenvía la factura y pide fecha de pago.</v>
      </c>
      <c r="M27" s="0" t="str">
        <f aca="true">IF(OR($A27="",$C27="",$E27=""),"",IF($I27&lt;=0,"PAGADA",IF(TODAY()&gt;$H27,IF(TODAY()-$H27&lt;=30,"V1_30",IF(TODAY()-$H27&lt;=60,"V31_60",IF(TODAY()-$H27&lt;=90,"V61_90","V90"))),IF($H27-TODAY()&lt;=7,"PORVENCER","CORRIENTE"))))</f>
        <v>V1_30</v>
      </c>
    </row>
    <row r="28" customFormat="false" ht="15" hidden="false" customHeight="false" outlineLevel="0" collapsed="false">
      <c r="A28" s="30" t="s">
        <v>89</v>
      </c>
      <c r="B28" s="30" t="s">
        <v>90</v>
      </c>
      <c r="C28" s="31" t="n">
        <v>46237</v>
      </c>
      <c r="D28" s="32" t="n">
        <v>30</v>
      </c>
      <c r="E28" s="33" t="n">
        <v>22000</v>
      </c>
      <c r="F28" s="33"/>
      <c r="G28" s="34" t="s">
        <v>91</v>
      </c>
      <c r="H28" s="35" t="n">
        <f aca="false">IF(OR($A28="",$C28=""),"",$C28+IF($D28="",0,$D28))</f>
        <v>46267</v>
      </c>
      <c r="I28" s="36" t="n">
        <f aca="false">IF(OR($A28="",$E28=""),"",$E28-IF($F28="",0,$F28))</f>
        <v>22000</v>
      </c>
      <c r="J28" s="37" t="str">
        <f aca="true">IF($M28="","",IF(OR($M28="PAGADA",TODAY()&lt;=$H28),"",TODAY()-$H28))</f>
        <v/>
      </c>
      <c r="K28" s="38" t="str">
        <f aca="false">IF($M28="","",IF($M28="PAGADA","✔ Pagada",IF($M28="CORRIENTE","🟢 Al corriente",IF($M28="PORVENCER","🟡 Por vencer",IF($M28="V1_30","🟠 Vencida 1–30",IF($M28="V31_60","🔴 Vencida 31–60",IF($M28="V61_90","🔴 Vencida 61–90","⛔ +90 días")))))))</f>
        <v>🟢 Al corriente</v>
      </c>
      <c r="L28" s="39" t="str">
        <f aca="false">IF($M28="","",IF($M28="PAGADA","—",IF($M28="CORRIENTE","Aún no vence. Solo monitorea.",IF($M28="PORVENCER","Recordatorio amable antes del vencimiento.",IF($M28="V1_30","WhatsApp: reenvía la factura y pide fecha de pago.",IF($M28="V31_60","Llamada directa: acuerda monto y fecha concretos.",IF($M28="V61_90","Último aviso formal + plan de pagos por escrito.","Decide: convenio, cobranza externa o provisión.")))))))</f>
        <v>Aún no vence. Solo monitorea.</v>
      </c>
      <c r="M28" s="0" t="str">
        <f aca="true">IF(OR($A28="",$C28="",$E28=""),"",IF($I28&lt;=0,"PAGADA",IF(TODAY()&gt;$H28,IF(TODAY()-$H28&lt;=30,"V1_30",IF(TODAY()-$H28&lt;=60,"V31_60",IF(TODAY()-$H28&lt;=90,"V61_90","V90"))),IF($H28-TODAY()&lt;=7,"PORVENCER","CORRIENTE"))))</f>
        <v>CORRIENTE</v>
      </c>
    </row>
    <row r="29" customFormat="false" ht="15" hidden="false" customHeight="false" outlineLevel="0" collapsed="false">
      <c r="A29" s="30"/>
      <c r="B29" s="30"/>
      <c r="C29" s="31"/>
      <c r="D29" s="32"/>
      <c r="E29" s="33"/>
      <c r="F29" s="33"/>
      <c r="G29" s="34"/>
      <c r="H29" s="35" t="str">
        <f aca="false">IF(OR($A29="",$C29=""),"",$C29+IF($D29="",0,$D29))</f>
        <v/>
      </c>
      <c r="I29" s="36" t="str">
        <f aca="false">IF(OR($A29="",$E29=""),"",$E29-IF($F29="",0,$F29))</f>
        <v/>
      </c>
      <c r="J29" s="37" t="str">
        <f aca="true">IF($M29="","",IF(OR($M29="PAGADA",TODAY()&lt;=$H29),"",TODAY()-$H29))</f>
        <v/>
      </c>
      <c r="K29" s="38" t="str">
        <f aca="false">IF($M29="","",IF($M29="PAGADA","✔ Pagada",IF($M29="CORRIENTE","🟢 Al corriente",IF($M29="PORVENCER","🟡 Por vencer",IF($M29="V1_30","🟠 Vencida 1–30",IF($M29="V31_60","🔴 Vencida 31–60",IF($M29="V61_90","🔴 Vencida 61–90","⛔ +90 días")))))))</f>
        <v/>
      </c>
      <c r="L29" s="39" t="str">
        <f aca="false">IF($M29="","",IF($M29="PAGADA","—",IF($M29="CORRIENTE","Aún no vence. Solo monitorea.",IF($M29="PORVENCER","Recordatorio amable antes del vencimiento.",IF($M29="V1_30","WhatsApp: reenvía la factura y pide fecha de pago.",IF($M29="V31_60","Llamada directa: acuerda monto y fecha concretos.",IF($M29="V61_90","Último aviso formal + plan de pagos por escrito.","Decide: convenio, cobranza externa o provisión.")))))))</f>
        <v/>
      </c>
      <c r="M29" s="0" t="str">
        <f aca="true">IF(OR($A29="",$C29="",$E29=""),"",IF($I29&lt;=0,"PAGADA",IF(TODAY()&gt;$H29,IF(TODAY()-$H29&lt;=30,"V1_30",IF(TODAY()-$H29&lt;=60,"V31_60",IF(TODAY()-$H29&lt;=90,"V61_90","V90"))),IF($H29-TODAY()&lt;=7,"PORVENCER","CORRIENTE"))))</f>
        <v/>
      </c>
    </row>
    <row r="30" customFormat="false" ht="15" hidden="false" customHeight="false" outlineLevel="0" collapsed="false">
      <c r="A30" s="30"/>
      <c r="B30" s="30"/>
      <c r="C30" s="31"/>
      <c r="D30" s="32"/>
      <c r="E30" s="33"/>
      <c r="F30" s="33"/>
      <c r="G30" s="34"/>
      <c r="H30" s="35" t="str">
        <f aca="false">IF(OR($A30="",$C30=""),"",$C30+IF($D30="",0,$D30))</f>
        <v/>
      </c>
      <c r="I30" s="36" t="str">
        <f aca="false">IF(OR($A30="",$E30=""),"",$E30-IF($F30="",0,$F30))</f>
        <v/>
      </c>
      <c r="J30" s="37" t="str">
        <f aca="true">IF($M30="","",IF(OR($M30="PAGADA",TODAY()&lt;=$H30),"",TODAY()-$H30))</f>
        <v/>
      </c>
      <c r="K30" s="38" t="str">
        <f aca="false">IF($M30="","",IF($M30="PAGADA","✔ Pagada",IF($M30="CORRIENTE","🟢 Al corriente",IF($M30="PORVENCER","🟡 Por vencer",IF($M30="V1_30","🟠 Vencida 1–30",IF($M30="V31_60","🔴 Vencida 31–60",IF($M30="V61_90","🔴 Vencida 61–90","⛔ +90 días")))))))</f>
        <v/>
      </c>
      <c r="L30" s="39" t="str">
        <f aca="false">IF($M30="","",IF($M30="PAGADA","—",IF($M30="CORRIENTE","Aún no vence. Solo monitorea.",IF($M30="PORVENCER","Recordatorio amable antes del vencimiento.",IF($M30="V1_30","WhatsApp: reenvía la factura y pide fecha de pago.",IF($M30="V31_60","Llamada directa: acuerda monto y fecha concretos.",IF($M30="V61_90","Último aviso formal + plan de pagos por escrito.","Decide: convenio, cobranza externa o provisión.")))))))</f>
        <v/>
      </c>
      <c r="M30" s="0" t="str">
        <f aca="true">IF(OR($A30="",$C30="",$E30=""),"",IF($I30&lt;=0,"PAGADA",IF(TODAY()&gt;$H30,IF(TODAY()-$H30&lt;=30,"V1_30",IF(TODAY()-$H30&lt;=60,"V31_60",IF(TODAY()-$H30&lt;=90,"V61_90","V90"))),IF($H30-TODAY()&lt;=7,"PORVENCER","CORRIENTE"))))</f>
        <v/>
      </c>
    </row>
    <row r="31" customFormat="false" ht="15" hidden="false" customHeight="false" outlineLevel="0" collapsed="false">
      <c r="A31" s="30"/>
      <c r="B31" s="30"/>
      <c r="C31" s="31"/>
      <c r="D31" s="32"/>
      <c r="E31" s="33"/>
      <c r="F31" s="33"/>
      <c r="G31" s="34"/>
      <c r="H31" s="35" t="str">
        <f aca="false">IF(OR($A31="",$C31=""),"",$C31+IF($D31="",0,$D31))</f>
        <v/>
      </c>
      <c r="I31" s="36" t="str">
        <f aca="false">IF(OR($A31="",$E31=""),"",$E31-IF($F31="",0,$F31))</f>
        <v/>
      </c>
      <c r="J31" s="37" t="str">
        <f aca="true">IF($M31="","",IF(OR($M31="PAGADA",TODAY()&lt;=$H31),"",TODAY()-$H31))</f>
        <v/>
      </c>
      <c r="K31" s="38" t="str">
        <f aca="false">IF($M31="","",IF($M31="PAGADA","✔ Pagada",IF($M31="CORRIENTE","🟢 Al corriente",IF($M31="PORVENCER","🟡 Por vencer",IF($M31="V1_30","🟠 Vencida 1–30",IF($M31="V31_60","🔴 Vencida 31–60",IF($M31="V61_90","🔴 Vencida 61–90","⛔ +90 días")))))))</f>
        <v/>
      </c>
      <c r="L31" s="39" t="str">
        <f aca="false">IF($M31="","",IF($M31="PAGADA","—",IF($M31="CORRIENTE","Aún no vence. Solo monitorea.",IF($M31="PORVENCER","Recordatorio amable antes del vencimiento.",IF($M31="V1_30","WhatsApp: reenvía la factura y pide fecha de pago.",IF($M31="V31_60","Llamada directa: acuerda monto y fecha concretos.",IF($M31="V61_90","Último aviso formal + plan de pagos por escrito.","Decide: convenio, cobranza externa o provisión.")))))))</f>
        <v/>
      </c>
      <c r="M31" s="0" t="str">
        <f aca="true">IF(OR($A31="",$C31="",$E31=""),"",IF($I31&lt;=0,"PAGADA",IF(TODAY()&gt;$H31,IF(TODAY()-$H31&lt;=30,"V1_30",IF(TODAY()-$H31&lt;=60,"V31_60",IF(TODAY()-$H31&lt;=90,"V61_90","V90"))),IF($H31-TODAY()&lt;=7,"PORVENCER","CORRIENTE"))))</f>
        <v/>
      </c>
    </row>
    <row r="32" customFormat="false" ht="15" hidden="false" customHeight="false" outlineLevel="0" collapsed="false">
      <c r="A32" s="30"/>
      <c r="B32" s="30"/>
      <c r="C32" s="31"/>
      <c r="D32" s="32"/>
      <c r="E32" s="33"/>
      <c r="F32" s="33"/>
      <c r="G32" s="34"/>
      <c r="H32" s="35" t="str">
        <f aca="false">IF(OR($A32="",$C32=""),"",$C32+IF($D32="",0,$D32))</f>
        <v/>
      </c>
      <c r="I32" s="36" t="str">
        <f aca="false">IF(OR($A32="",$E32=""),"",$E32-IF($F32="",0,$F32))</f>
        <v/>
      </c>
      <c r="J32" s="37" t="str">
        <f aca="true">IF($M32="","",IF(OR($M32="PAGADA",TODAY()&lt;=$H32),"",TODAY()-$H32))</f>
        <v/>
      </c>
      <c r="K32" s="38" t="str">
        <f aca="false">IF($M32="","",IF($M32="PAGADA","✔ Pagada",IF($M32="CORRIENTE","🟢 Al corriente",IF($M32="PORVENCER","🟡 Por vencer",IF($M32="V1_30","🟠 Vencida 1–30",IF($M32="V31_60","🔴 Vencida 31–60",IF($M32="V61_90","🔴 Vencida 61–90","⛔ +90 días")))))))</f>
        <v/>
      </c>
      <c r="L32" s="39" t="str">
        <f aca="false">IF($M32="","",IF($M32="PAGADA","—",IF($M32="CORRIENTE","Aún no vence. Solo monitorea.",IF($M32="PORVENCER","Recordatorio amable antes del vencimiento.",IF($M32="V1_30","WhatsApp: reenvía la factura y pide fecha de pago.",IF($M32="V31_60","Llamada directa: acuerda monto y fecha concretos.",IF($M32="V61_90","Último aviso formal + plan de pagos por escrito.","Decide: convenio, cobranza externa o provisión.")))))))</f>
        <v/>
      </c>
      <c r="M32" s="0" t="str">
        <f aca="true">IF(OR($A32="",$C32="",$E32=""),"",IF($I32&lt;=0,"PAGADA",IF(TODAY()&gt;$H32,IF(TODAY()-$H32&lt;=30,"V1_30",IF(TODAY()-$H32&lt;=60,"V31_60",IF(TODAY()-$H32&lt;=90,"V61_90","V90"))),IF($H32-TODAY()&lt;=7,"PORVENCER","CORRIENTE"))))</f>
        <v/>
      </c>
    </row>
    <row r="33" customFormat="false" ht="15" hidden="false" customHeight="false" outlineLevel="0" collapsed="false">
      <c r="A33" s="30"/>
      <c r="B33" s="30"/>
      <c r="C33" s="31"/>
      <c r="D33" s="32"/>
      <c r="E33" s="33"/>
      <c r="F33" s="33"/>
      <c r="G33" s="34"/>
      <c r="H33" s="35" t="str">
        <f aca="false">IF(OR($A33="",$C33=""),"",$C33+IF($D33="",0,$D33))</f>
        <v/>
      </c>
      <c r="I33" s="36" t="str">
        <f aca="false">IF(OR($A33="",$E33=""),"",$E33-IF($F33="",0,$F33))</f>
        <v/>
      </c>
      <c r="J33" s="37" t="str">
        <f aca="true">IF($M33="","",IF(OR($M33="PAGADA",TODAY()&lt;=$H33),"",TODAY()-$H33))</f>
        <v/>
      </c>
      <c r="K33" s="38" t="str">
        <f aca="false">IF($M33="","",IF($M33="PAGADA","✔ Pagada",IF($M33="CORRIENTE","🟢 Al corriente",IF($M33="PORVENCER","🟡 Por vencer",IF($M33="V1_30","🟠 Vencida 1–30",IF($M33="V31_60","🔴 Vencida 31–60",IF($M33="V61_90","🔴 Vencida 61–90","⛔ +90 días")))))))</f>
        <v/>
      </c>
      <c r="L33" s="39" t="str">
        <f aca="false">IF($M33="","",IF($M33="PAGADA","—",IF($M33="CORRIENTE","Aún no vence. Solo monitorea.",IF($M33="PORVENCER","Recordatorio amable antes del vencimiento.",IF($M33="V1_30","WhatsApp: reenvía la factura y pide fecha de pago.",IF($M33="V31_60","Llamada directa: acuerda monto y fecha concretos.",IF($M33="V61_90","Último aviso formal + plan de pagos por escrito.","Decide: convenio, cobranza externa o provisión.")))))))</f>
        <v/>
      </c>
      <c r="M33" s="0" t="str">
        <f aca="true">IF(OR($A33="",$C33="",$E33=""),"",IF($I33&lt;=0,"PAGADA",IF(TODAY()&gt;$H33,IF(TODAY()-$H33&lt;=30,"V1_30",IF(TODAY()-$H33&lt;=60,"V31_60",IF(TODAY()-$H33&lt;=90,"V61_90","V90"))),IF($H33-TODAY()&lt;=7,"PORVENCER","CORRIENTE"))))</f>
        <v/>
      </c>
    </row>
    <row r="34" customFormat="false" ht="15" hidden="false" customHeight="false" outlineLevel="0" collapsed="false">
      <c r="A34" s="30"/>
      <c r="B34" s="30"/>
      <c r="C34" s="31"/>
      <c r="D34" s="32"/>
      <c r="E34" s="33"/>
      <c r="F34" s="33"/>
      <c r="G34" s="34"/>
      <c r="H34" s="35" t="str">
        <f aca="false">IF(OR($A34="",$C34=""),"",$C34+IF($D34="",0,$D34))</f>
        <v/>
      </c>
      <c r="I34" s="36" t="str">
        <f aca="false">IF(OR($A34="",$E34=""),"",$E34-IF($F34="",0,$F34))</f>
        <v/>
      </c>
      <c r="J34" s="37" t="str">
        <f aca="true">IF($M34="","",IF(OR($M34="PAGADA",TODAY()&lt;=$H34),"",TODAY()-$H34))</f>
        <v/>
      </c>
      <c r="K34" s="38" t="str">
        <f aca="false">IF($M34="","",IF($M34="PAGADA","✔ Pagada",IF($M34="CORRIENTE","🟢 Al corriente",IF($M34="PORVENCER","🟡 Por vencer",IF($M34="V1_30","🟠 Vencida 1–30",IF($M34="V31_60","🔴 Vencida 31–60",IF($M34="V61_90","🔴 Vencida 61–90","⛔ +90 días")))))))</f>
        <v/>
      </c>
      <c r="L34" s="39" t="str">
        <f aca="false">IF($M34="","",IF($M34="PAGADA","—",IF($M34="CORRIENTE","Aún no vence. Solo monitorea.",IF($M34="PORVENCER","Recordatorio amable antes del vencimiento.",IF($M34="V1_30","WhatsApp: reenvía la factura y pide fecha de pago.",IF($M34="V31_60","Llamada directa: acuerda monto y fecha concretos.",IF($M34="V61_90","Último aviso formal + plan de pagos por escrito.","Decide: convenio, cobranza externa o provisión.")))))))</f>
        <v/>
      </c>
      <c r="M34" s="0" t="str">
        <f aca="true">IF(OR($A34="",$C34="",$E34=""),"",IF($I34&lt;=0,"PAGADA",IF(TODAY()&gt;$H34,IF(TODAY()-$H34&lt;=30,"V1_30",IF(TODAY()-$H34&lt;=60,"V31_60",IF(TODAY()-$H34&lt;=90,"V61_90","V90"))),IF($H34-TODAY()&lt;=7,"PORVENCER","CORRIENTE"))))</f>
        <v/>
      </c>
    </row>
    <row r="35" customFormat="false" ht="15" hidden="false" customHeight="false" outlineLevel="0" collapsed="false">
      <c r="A35" s="30"/>
      <c r="B35" s="30"/>
      <c r="C35" s="31"/>
      <c r="D35" s="32"/>
      <c r="E35" s="33"/>
      <c r="F35" s="33"/>
      <c r="G35" s="34"/>
      <c r="H35" s="35" t="str">
        <f aca="false">IF(OR($A35="",$C35=""),"",$C35+IF($D35="",0,$D35))</f>
        <v/>
      </c>
      <c r="I35" s="36" t="str">
        <f aca="false">IF(OR($A35="",$E35=""),"",$E35-IF($F35="",0,$F35))</f>
        <v/>
      </c>
      <c r="J35" s="37" t="str">
        <f aca="true">IF($M35="","",IF(OR($M35="PAGADA",TODAY()&lt;=$H35),"",TODAY()-$H35))</f>
        <v/>
      </c>
      <c r="K35" s="38" t="str">
        <f aca="false">IF($M35="","",IF($M35="PAGADA","✔ Pagada",IF($M35="CORRIENTE","🟢 Al corriente",IF($M35="PORVENCER","🟡 Por vencer",IF($M35="V1_30","🟠 Vencida 1–30",IF($M35="V31_60","🔴 Vencida 31–60",IF($M35="V61_90","🔴 Vencida 61–90","⛔ +90 días")))))))</f>
        <v/>
      </c>
      <c r="L35" s="39" t="str">
        <f aca="false">IF($M35="","",IF($M35="PAGADA","—",IF($M35="CORRIENTE","Aún no vence. Solo monitorea.",IF($M35="PORVENCER","Recordatorio amable antes del vencimiento.",IF($M35="V1_30","WhatsApp: reenvía la factura y pide fecha de pago.",IF($M35="V31_60","Llamada directa: acuerda monto y fecha concretos.",IF($M35="V61_90","Último aviso formal + plan de pagos por escrito.","Decide: convenio, cobranza externa o provisión.")))))))</f>
        <v/>
      </c>
      <c r="M35" s="0" t="str">
        <f aca="true">IF(OR($A35="",$C35="",$E35=""),"",IF($I35&lt;=0,"PAGADA",IF(TODAY()&gt;$H35,IF(TODAY()-$H35&lt;=30,"V1_30",IF(TODAY()-$H35&lt;=60,"V31_60",IF(TODAY()-$H35&lt;=90,"V61_90","V90"))),IF($H35-TODAY()&lt;=7,"PORVENCER","CORRIENTE"))))</f>
        <v/>
      </c>
    </row>
    <row r="36" customFormat="false" ht="15" hidden="false" customHeight="false" outlineLevel="0" collapsed="false">
      <c r="A36" s="30"/>
      <c r="B36" s="30"/>
      <c r="C36" s="31"/>
      <c r="D36" s="32"/>
      <c r="E36" s="33"/>
      <c r="F36" s="33"/>
      <c r="G36" s="34"/>
      <c r="H36" s="35" t="str">
        <f aca="false">IF(OR($A36="",$C36=""),"",$C36+IF($D36="",0,$D36))</f>
        <v/>
      </c>
      <c r="I36" s="36" t="str">
        <f aca="false">IF(OR($A36="",$E36=""),"",$E36-IF($F36="",0,$F36))</f>
        <v/>
      </c>
      <c r="J36" s="37" t="str">
        <f aca="true">IF($M36="","",IF(OR($M36="PAGADA",TODAY()&lt;=$H36),"",TODAY()-$H36))</f>
        <v/>
      </c>
      <c r="K36" s="38" t="str">
        <f aca="false">IF($M36="","",IF($M36="PAGADA","✔ Pagada",IF($M36="CORRIENTE","🟢 Al corriente",IF($M36="PORVENCER","🟡 Por vencer",IF($M36="V1_30","🟠 Vencida 1–30",IF($M36="V31_60","🔴 Vencida 31–60",IF($M36="V61_90","🔴 Vencida 61–90","⛔ +90 días")))))))</f>
        <v/>
      </c>
      <c r="L36" s="39" t="str">
        <f aca="false">IF($M36="","",IF($M36="PAGADA","—",IF($M36="CORRIENTE","Aún no vence. Solo monitorea.",IF($M36="PORVENCER","Recordatorio amable antes del vencimiento.",IF($M36="V1_30","WhatsApp: reenvía la factura y pide fecha de pago.",IF($M36="V31_60","Llamada directa: acuerda monto y fecha concretos.",IF($M36="V61_90","Último aviso formal + plan de pagos por escrito.","Decide: convenio, cobranza externa o provisión.")))))))</f>
        <v/>
      </c>
      <c r="M36" s="0" t="str">
        <f aca="true">IF(OR($A36="",$C36="",$E36=""),"",IF($I36&lt;=0,"PAGADA",IF(TODAY()&gt;$H36,IF(TODAY()-$H36&lt;=30,"V1_30",IF(TODAY()-$H36&lt;=60,"V31_60",IF(TODAY()-$H36&lt;=90,"V61_90","V90"))),IF($H36-TODAY()&lt;=7,"PORVENCER","CORRIENTE"))))</f>
        <v/>
      </c>
    </row>
    <row r="37" customFormat="false" ht="15" hidden="false" customHeight="false" outlineLevel="0" collapsed="false">
      <c r="A37" s="30"/>
      <c r="B37" s="30"/>
      <c r="C37" s="31"/>
      <c r="D37" s="32"/>
      <c r="E37" s="33"/>
      <c r="F37" s="33"/>
      <c r="G37" s="34"/>
      <c r="H37" s="35" t="str">
        <f aca="false">IF(OR($A37="",$C37=""),"",$C37+IF($D37="",0,$D37))</f>
        <v/>
      </c>
      <c r="I37" s="36" t="str">
        <f aca="false">IF(OR($A37="",$E37=""),"",$E37-IF($F37="",0,$F37))</f>
        <v/>
      </c>
      <c r="J37" s="37" t="str">
        <f aca="true">IF($M37="","",IF(OR($M37="PAGADA",TODAY()&lt;=$H37),"",TODAY()-$H37))</f>
        <v/>
      </c>
      <c r="K37" s="38" t="str">
        <f aca="false">IF($M37="","",IF($M37="PAGADA","✔ Pagada",IF($M37="CORRIENTE","🟢 Al corriente",IF($M37="PORVENCER","🟡 Por vencer",IF($M37="V1_30","🟠 Vencida 1–30",IF($M37="V31_60","🔴 Vencida 31–60",IF($M37="V61_90","🔴 Vencida 61–90","⛔ +90 días")))))))</f>
        <v/>
      </c>
      <c r="L37" s="39" t="str">
        <f aca="false">IF($M37="","",IF($M37="PAGADA","—",IF($M37="CORRIENTE","Aún no vence. Solo monitorea.",IF($M37="PORVENCER","Recordatorio amable antes del vencimiento.",IF($M37="V1_30","WhatsApp: reenvía la factura y pide fecha de pago.",IF($M37="V31_60","Llamada directa: acuerda monto y fecha concretos.",IF($M37="V61_90","Último aviso formal + plan de pagos por escrito.","Decide: convenio, cobranza externa o provisión.")))))))</f>
        <v/>
      </c>
      <c r="M37" s="0" t="str">
        <f aca="true">IF(OR($A37="",$C37="",$E37=""),"",IF($I37&lt;=0,"PAGADA",IF(TODAY()&gt;$H37,IF(TODAY()-$H37&lt;=30,"V1_30",IF(TODAY()-$H37&lt;=60,"V31_60",IF(TODAY()-$H37&lt;=90,"V61_90","V90"))),IF($H37-TODAY()&lt;=7,"PORVENCER","CORRIENTE"))))</f>
        <v/>
      </c>
    </row>
    <row r="38" customFormat="false" ht="15" hidden="false" customHeight="false" outlineLevel="0" collapsed="false">
      <c r="A38" s="30"/>
      <c r="B38" s="30"/>
      <c r="C38" s="31"/>
      <c r="D38" s="32"/>
      <c r="E38" s="33"/>
      <c r="F38" s="33"/>
      <c r="G38" s="34"/>
      <c r="H38" s="35" t="str">
        <f aca="false">IF(OR($A38="",$C38=""),"",$C38+IF($D38="",0,$D38))</f>
        <v/>
      </c>
      <c r="I38" s="36" t="str">
        <f aca="false">IF(OR($A38="",$E38=""),"",$E38-IF($F38="",0,$F38))</f>
        <v/>
      </c>
      <c r="J38" s="37" t="str">
        <f aca="true">IF($M38="","",IF(OR($M38="PAGADA",TODAY()&lt;=$H38),"",TODAY()-$H38))</f>
        <v/>
      </c>
      <c r="K38" s="38" t="str">
        <f aca="false">IF($M38="","",IF($M38="PAGADA","✔ Pagada",IF($M38="CORRIENTE","🟢 Al corriente",IF($M38="PORVENCER","🟡 Por vencer",IF($M38="V1_30","🟠 Vencida 1–30",IF($M38="V31_60","🔴 Vencida 31–60",IF($M38="V61_90","🔴 Vencida 61–90","⛔ +90 días")))))))</f>
        <v/>
      </c>
      <c r="L38" s="39" t="str">
        <f aca="false">IF($M38="","",IF($M38="PAGADA","—",IF($M38="CORRIENTE","Aún no vence. Solo monitorea.",IF($M38="PORVENCER","Recordatorio amable antes del vencimiento.",IF($M38="V1_30","WhatsApp: reenvía la factura y pide fecha de pago.",IF($M38="V31_60","Llamada directa: acuerda monto y fecha concretos.",IF($M38="V61_90","Último aviso formal + plan de pagos por escrito.","Decide: convenio, cobranza externa o provisión.")))))))</f>
        <v/>
      </c>
      <c r="M38" s="0" t="str">
        <f aca="true">IF(OR($A38="",$C38="",$E38=""),"",IF($I38&lt;=0,"PAGADA",IF(TODAY()&gt;$H38,IF(TODAY()-$H38&lt;=30,"V1_30",IF(TODAY()-$H38&lt;=60,"V31_60",IF(TODAY()-$H38&lt;=90,"V61_90","V90"))),IF($H38-TODAY()&lt;=7,"PORVENCER","CORRIENTE"))))</f>
        <v/>
      </c>
    </row>
    <row r="39" customFormat="false" ht="15" hidden="false" customHeight="false" outlineLevel="0" collapsed="false">
      <c r="A39" s="30"/>
      <c r="B39" s="30"/>
      <c r="C39" s="31"/>
      <c r="D39" s="32"/>
      <c r="E39" s="33"/>
      <c r="F39" s="33"/>
      <c r="G39" s="34"/>
      <c r="H39" s="35" t="str">
        <f aca="false">IF(OR($A39="",$C39=""),"",$C39+IF($D39="",0,$D39))</f>
        <v/>
      </c>
      <c r="I39" s="36" t="str">
        <f aca="false">IF(OR($A39="",$E39=""),"",$E39-IF($F39="",0,$F39))</f>
        <v/>
      </c>
      <c r="J39" s="37" t="str">
        <f aca="true">IF($M39="","",IF(OR($M39="PAGADA",TODAY()&lt;=$H39),"",TODAY()-$H39))</f>
        <v/>
      </c>
      <c r="K39" s="38" t="str">
        <f aca="false">IF($M39="","",IF($M39="PAGADA","✔ Pagada",IF($M39="CORRIENTE","🟢 Al corriente",IF($M39="PORVENCER","🟡 Por vencer",IF($M39="V1_30","🟠 Vencida 1–30",IF($M39="V31_60","🔴 Vencida 31–60",IF($M39="V61_90","🔴 Vencida 61–90","⛔ +90 días")))))))</f>
        <v/>
      </c>
      <c r="L39" s="39" t="str">
        <f aca="false">IF($M39="","",IF($M39="PAGADA","—",IF($M39="CORRIENTE","Aún no vence. Solo monitorea.",IF($M39="PORVENCER","Recordatorio amable antes del vencimiento.",IF($M39="V1_30","WhatsApp: reenvía la factura y pide fecha de pago.",IF($M39="V31_60","Llamada directa: acuerda monto y fecha concretos.",IF($M39="V61_90","Último aviso formal + plan de pagos por escrito.","Decide: convenio, cobranza externa o provisión.")))))))</f>
        <v/>
      </c>
      <c r="M39" s="0" t="str">
        <f aca="true">IF(OR($A39="",$C39="",$E39=""),"",IF($I39&lt;=0,"PAGADA",IF(TODAY()&gt;$H39,IF(TODAY()-$H39&lt;=30,"V1_30",IF(TODAY()-$H39&lt;=60,"V31_60",IF(TODAY()-$H39&lt;=90,"V61_90","V90"))),IF($H39-TODAY()&lt;=7,"PORVENCER","CORRIENTE"))))</f>
        <v/>
      </c>
    </row>
    <row r="40" customFormat="false" ht="15" hidden="false" customHeight="false" outlineLevel="0" collapsed="false">
      <c r="A40" s="30"/>
      <c r="B40" s="30"/>
      <c r="C40" s="31"/>
      <c r="D40" s="32"/>
      <c r="E40" s="33"/>
      <c r="F40" s="33"/>
      <c r="G40" s="34"/>
      <c r="H40" s="35" t="str">
        <f aca="false">IF(OR($A40="",$C40=""),"",$C40+IF($D40="",0,$D40))</f>
        <v/>
      </c>
      <c r="I40" s="36" t="str">
        <f aca="false">IF(OR($A40="",$E40=""),"",$E40-IF($F40="",0,$F40))</f>
        <v/>
      </c>
      <c r="J40" s="37" t="str">
        <f aca="true">IF($M40="","",IF(OR($M40="PAGADA",TODAY()&lt;=$H40),"",TODAY()-$H40))</f>
        <v/>
      </c>
      <c r="K40" s="38" t="str">
        <f aca="false">IF($M40="","",IF($M40="PAGADA","✔ Pagada",IF($M40="CORRIENTE","🟢 Al corriente",IF($M40="PORVENCER","🟡 Por vencer",IF($M40="V1_30","🟠 Vencida 1–30",IF($M40="V31_60","🔴 Vencida 31–60",IF($M40="V61_90","🔴 Vencida 61–90","⛔ +90 días")))))))</f>
        <v/>
      </c>
      <c r="L40" s="39" t="str">
        <f aca="false">IF($M40="","",IF($M40="PAGADA","—",IF($M40="CORRIENTE","Aún no vence. Solo monitorea.",IF($M40="PORVENCER","Recordatorio amable antes del vencimiento.",IF($M40="V1_30","WhatsApp: reenvía la factura y pide fecha de pago.",IF($M40="V31_60","Llamada directa: acuerda monto y fecha concretos.",IF($M40="V61_90","Último aviso formal + plan de pagos por escrito.","Decide: convenio, cobranza externa o provisión.")))))))</f>
        <v/>
      </c>
      <c r="M40" s="0" t="str">
        <f aca="true">IF(OR($A40="",$C40="",$E40=""),"",IF($I40&lt;=0,"PAGADA",IF(TODAY()&gt;$H40,IF(TODAY()-$H40&lt;=30,"V1_30",IF(TODAY()-$H40&lt;=60,"V31_60",IF(TODAY()-$H40&lt;=90,"V61_90","V90"))),IF($H40-TODAY()&lt;=7,"PORVENCER","CORRIENTE"))))</f>
        <v/>
      </c>
    </row>
    <row r="41" customFormat="false" ht="15" hidden="false" customHeight="false" outlineLevel="0" collapsed="false">
      <c r="A41" s="30"/>
      <c r="B41" s="30"/>
      <c r="C41" s="31"/>
      <c r="D41" s="32"/>
      <c r="E41" s="33"/>
      <c r="F41" s="33"/>
      <c r="G41" s="34"/>
      <c r="H41" s="35" t="str">
        <f aca="false">IF(OR($A41="",$C41=""),"",$C41+IF($D41="",0,$D41))</f>
        <v/>
      </c>
      <c r="I41" s="36" t="str">
        <f aca="false">IF(OR($A41="",$E41=""),"",$E41-IF($F41="",0,$F41))</f>
        <v/>
      </c>
      <c r="J41" s="37" t="str">
        <f aca="true">IF($M41="","",IF(OR($M41="PAGADA",TODAY()&lt;=$H41),"",TODAY()-$H41))</f>
        <v/>
      </c>
      <c r="K41" s="38" t="str">
        <f aca="false">IF($M41="","",IF($M41="PAGADA","✔ Pagada",IF($M41="CORRIENTE","🟢 Al corriente",IF($M41="PORVENCER","🟡 Por vencer",IF($M41="V1_30","🟠 Vencida 1–30",IF($M41="V31_60","🔴 Vencida 31–60",IF($M41="V61_90","🔴 Vencida 61–90","⛔ +90 días")))))))</f>
        <v/>
      </c>
      <c r="L41" s="39" t="str">
        <f aca="false">IF($M41="","",IF($M41="PAGADA","—",IF($M41="CORRIENTE","Aún no vence. Solo monitorea.",IF($M41="PORVENCER","Recordatorio amable antes del vencimiento.",IF($M41="V1_30","WhatsApp: reenvía la factura y pide fecha de pago.",IF($M41="V31_60","Llamada directa: acuerda monto y fecha concretos.",IF($M41="V61_90","Último aviso formal + plan de pagos por escrito.","Decide: convenio, cobranza externa o provisión.")))))))</f>
        <v/>
      </c>
      <c r="M41" s="0" t="str">
        <f aca="true">IF(OR($A41="",$C41="",$E41=""),"",IF($I41&lt;=0,"PAGADA",IF(TODAY()&gt;$H41,IF(TODAY()-$H41&lt;=30,"V1_30",IF(TODAY()-$H41&lt;=60,"V31_60",IF(TODAY()-$H41&lt;=90,"V61_90","V90"))),IF($H41-TODAY()&lt;=7,"PORVENCER","CORRIENTE"))))</f>
        <v/>
      </c>
    </row>
    <row r="42" customFormat="false" ht="15" hidden="false" customHeight="false" outlineLevel="0" collapsed="false">
      <c r="A42" s="30"/>
      <c r="B42" s="30"/>
      <c r="C42" s="31"/>
      <c r="D42" s="32"/>
      <c r="E42" s="33"/>
      <c r="F42" s="33"/>
      <c r="G42" s="34"/>
      <c r="H42" s="35" t="str">
        <f aca="false">IF(OR($A42="",$C42=""),"",$C42+IF($D42="",0,$D42))</f>
        <v/>
      </c>
      <c r="I42" s="36" t="str">
        <f aca="false">IF(OR($A42="",$E42=""),"",$E42-IF($F42="",0,$F42))</f>
        <v/>
      </c>
      <c r="J42" s="37" t="str">
        <f aca="true">IF($M42="","",IF(OR($M42="PAGADA",TODAY()&lt;=$H42),"",TODAY()-$H42))</f>
        <v/>
      </c>
      <c r="K42" s="38" t="str">
        <f aca="false">IF($M42="","",IF($M42="PAGADA","✔ Pagada",IF($M42="CORRIENTE","🟢 Al corriente",IF($M42="PORVENCER","🟡 Por vencer",IF($M42="V1_30","🟠 Vencida 1–30",IF($M42="V31_60","🔴 Vencida 31–60",IF($M42="V61_90","🔴 Vencida 61–90","⛔ +90 días")))))))</f>
        <v/>
      </c>
      <c r="L42" s="39" t="str">
        <f aca="false">IF($M42="","",IF($M42="PAGADA","—",IF($M42="CORRIENTE","Aún no vence. Solo monitorea.",IF($M42="PORVENCER","Recordatorio amable antes del vencimiento.",IF($M42="V1_30","WhatsApp: reenvía la factura y pide fecha de pago.",IF($M42="V31_60","Llamada directa: acuerda monto y fecha concretos.",IF($M42="V61_90","Último aviso formal + plan de pagos por escrito.","Decide: convenio, cobranza externa o provisión.")))))))</f>
        <v/>
      </c>
      <c r="M42" s="0" t="str">
        <f aca="true">IF(OR($A42="",$C42="",$E42=""),"",IF($I42&lt;=0,"PAGADA",IF(TODAY()&gt;$H42,IF(TODAY()-$H42&lt;=30,"V1_30",IF(TODAY()-$H42&lt;=60,"V31_60",IF(TODAY()-$H42&lt;=90,"V61_90","V90"))),IF($H42-TODAY()&lt;=7,"PORVENCER","CORRIENTE"))))</f>
        <v/>
      </c>
    </row>
    <row r="43" customFormat="false" ht="15" hidden="false" customHeight="false" outlineLevel="0" collapsed="false">
      <c r="A43" s="30"/>
      <c r="B43" s="30"/>
      <c r="C43" s="31"/>
      <c r="D43" s="32"/>
      <c r="E43" s="33"/>
      <c r="F43" s="33"/>
      <c r="G43" s="34"/>
      <c r="H43" s="35" t="str">
        <f aca="false">IF(OR($A43="",$C43=""),"",$C43+IF($D43="",0,$D43))</f>
        <v/>
      </c>
      <c r="I43" s="36" t="str">
        <f aca="false">IF(OR($A43="",$E43=""),"",$E43-IF($F43="",0,$F43))</f>
        <v/>
      </c>
      <c r="J43" s="37" t="str">
        <f aca="true">IF($M43="","",IF(OR($M43="PAGADA",TODAY()&lt;=$H43),"",TODAY()-$H43))</f>
        <v/>
      </c>
      <c r="K43" s="38" t="str">
        <f aca="false">IF($M43="","",IF($M43="PAGADA","✔ Pagada",IF($M43="CORRIENTE","🟢 Al corriente",IF($M43="PORVENCER","🟡 Por vencer",IF($M43="V1_30","🟠 Vencida 1–30",IF($M43="V31_60","🔴 Vencida 31–60",IF($M43="V61_90","🔴 Vencida 61–90","⛔ +90 días")))))))</f>
        <v/>
      </c>
      <c r="L43" s="39" t="str">
        <f aca="false">IF($M43="","",IF($M43="PAGADA","—",IF($M43="CORRIENTE","Aún no vence. Solo monitorea.",IF($M43="PORVENCER","Recordatorio amable antes del vencimiento.",IF($M43="V1_30","WhatsApp: reenvía la factura y pide fecha de pago.",IF($M43="V31_60","Llamada directa: acuerda monto y fecha concretos.",IF($M43="V61_90","Último aviso formal + plan de pagos por escrito.","Decide: convenio, cobranza externa o provisión.")))))))</f>
        <v/>
      </c>
      <c r="M43" s="0" t="str">
        <f aca="true">IF(OR($A43="",$C43="",$E43=""),"",IF($I43&lt;=0,"PAGADA",IF(TODAY()&gt;$H43,IF(TODAY()-$H43&lt;=30,"V1_30",IF(TODAY()-$H43&lt;=60,"V31_60",IF(TODAY()-$H43&lt;=90,"V61_90","V90"))),IF($H43-TODAY()&lt;=7,"PORVENCER","CORRIENTE"))))</f>
        <v/>
      </c>
    </row>
    <row r="44" customFormat="false" ht="15" hidden="false" customHeight="false" outlineLevel="0" collapsed="false">
      <c r="A44" s="30"/>
      <c r="B44" s="30"/>
      <c r="C44" s="31"/>
      <c r="D44" s="32"/>
      <c r="E44" s="33"/>
      <c r="F44" s="33"/>
      <c r="G44" s="34"/>
      <c r="H44" s="35" t="str">
        <f aca="false">IF(OR($A44="",$C44=""),"",$C44+IF($D44="",0,$D44))</f>
        <v/>
      </c>
      <c r="I44" s="36" t="str">
        <f aca="false">IF(OR($A44="",$E44=""),"",$E44-IF($F44="",0,$F44))</f>
        <v/>
      </c>
      <c r="J44" s="37" t="str">
        <f aca="true">IF($M44="","",IF(OR($M44="PAGADA",TODAY()&lt;=$H44),"",TODAY()-$H44))</f>
        <v/>
      </c>
      <c r="K44" s="38" t="str">
        <f aca="false">IF($M44="","",IF($M44="PAGADA","✔ Pagada",IF($M44="CORRIENTE","🟢 Al corriente",IF($M44="PORVENCER","🟡 Por vencer",IF($M44="V1_30","🟠 Vencida 1–30",IF($M44="V31_60","🔴 Vencida 31–60",IF($M44="V61_90","🔴 Vencida 61–90","⛔ +90 días")))))))</f>
        <v/>
      </c>
      <c r="L44" s="39" t="str">
        <f aca="false">IF($M44="","",IF($M44="PAGADA","—",IF($M44="CORRIENTE","Aún no vence. Solo monitorea.",IF($M44="PORVENCER","Recordatorio amable antes del vencimiento.",IF($M44="V1_30","WhatsApp: reenvía la factura y pide fecha de pago.",IF($M44="V31_60","Llamada directa: acuerda monto y fecha concretos.",IF($M44="V61_90","Último aviso formal + plan de pagos por escrito.","Decide: convenio, cobranza externa o provisión.")))))))</f>
        <v/>
      </c>
      <c r="M44" s="0" t="str">
        <f aca="true">IF(OR($A44="",$C44="",$E44=""),"",IF($I44&lt;=0,"PAGADA",IF(TODAY()&gt;$H44,IF(TODAY()-$H44&lt;=30,"V1_30",IF(TODAY()-$H44&lt;=60,"V31_60",IF(TODAY()-$H44&lt;=90,"V61_90","V90"))),IF($H44-TODAY()&lt;=7,"PORVENCER","CORRIENTE"))))</f>
        <v/>
      </c>
    </row>
    <row r="45" customFormat="false" ht="15" hidden="false" customHeight="false" outlineLevel="0" collapsed="false">
      <c r="A45" s="30"/>
      <c r="B45" s="30"/>
      <c r="C45" s="31"/>
      <c r="D45" s="32"/>
      <c r="E45" s="33"/>
      <c r="F45" s="33"/>
      <c r="G45" s="34"/>
      <c r="H45" s="35" t="str">
        <f aca="false">IF(OR($A45="",$C45=""),"",$C45+IF($D45="",0,$D45))</f>
        <v/>
      </c>
      <c r="I45" s="36" t="str">
        <f aca="false">IF(OR($A45="",$E45=""),"",$E45-IF($F45="",0,$F45))</f>
        <v/>
      </c>
      <c r="J45" s="37" t="str">
        <f aca="true">IF($M45="","",IF(OR($M45="PAGADA",TODAY()&lt;=$H45),"",TODAY()-$H45))</f>
        <v/>
      </c>
      <c r="K45" s="38" t="str">
        <f aca="false">IF($M45="","",IF($M45="PAGADA","✔ Pagada",IF($M45="CORRIENTE","🟢 Al corriente",IF($M45="PORVENCER","🟡 Por vencer",IF($M45="V1_30","🟠 Vencida 1–30",IF($M45="V31_60","🔴 Vencida 31–60",IF($M45="V61_90","🔴 Vencida 61–90","⛔ +90 días")))))))</f>
        <v/>
      </c>
      <c r="L45" s="39" t="str">
        <f aca="false">IF($M45="","",IF($M45="PAGADA","—",IF($M45="CORRIENTE","Aún no vence. Solo monitorea.",IF($M45="PORVENCER","Recordatorio amable antes del vencimiento.",IF($M45="V1_30","WhatsApp: reenvía la factura y pide fecha de pago.",IF($M45="V31_60","Llamada directa: acuerda monto y fecha concretos.",IF($M45="V61_90","Último aviso formal + plan de pagos por escrito.","Decide: convenio, cobranza externa o provisión.")))))))</f>
        <v/>
      </c>
      <c r="M45" s="0" t="str">
        <f aca="true">IF(OR($A45="",$C45="",$E45=""),"",IF($I45&lt;=0,"PAGADA",IF(TODAY()&gt;$H45,IF(TODAY()-$H45&lt;=30,"V1_30",IF(TODAY()-$H45&lt;=60,"V31_60",IF(TODAY()-$H45&lt;=90,"V61_90","V90"))),IF($H45-TODAY()&lt;=7,"PORVENCER","CORRIENTE"))))</f>
        <v/>
      </c>
    </row>
    <row r="46" customFormat="false" ht="15" hidden="false" customHeight="false" outlineLevel="0" collapsed="false">
      <c r="A46" s="30"/>
      <c r="B46" s="30"/>
      <c r="C46" s="31"/>
      <c r="D46" s="32"/>
      <c r="E46" s="33"/>
      <c r="F46" s="33"/>
      <c r="G46" s="34"/>
      <c r="H46" s="35" t="str">
        <f aca="false">IF(OR($A46="",$C46=""),"",$C46+IF($D46="",0,$D46))</f>
        <v/>
      </c>
      <c r="I46" s="36" t="str">
        <f aca="false">IF(OR($A46="",$E46=""),"",$E46-IF($F46="",0,$F46))</f>
        <v/>
      </c>
      <c r="J46" s="37" t="str">
        <f aca="true">IF($M46="","",IF(OR($M46="PAGADA",TODAY()&lt;=$H46),"",TODAY()-$H46))</f>
        <v/>
      </c>
      <c r="K46" s="38" t="str">
        <f aca="false">IF($M46="","",IF($M46="PAGADA","✔ Pagada",IF($M46="CORRIENTE","🟢 Al corriente",IF($M46="PORVENCER","🟡 Por vencer",IF($M46="V1_30","🟠 Vencida 1–30",IF($M46="V31_60","🔴 Vencida 31–60",IF($M46="V61_90","🔴 Vencida 61–90","⛔ +90 días")))))))</f>
        <v/>
      </c>
      <c r="L46" s="39" t="str">
        <f aca="false">IF($M46="","",IF($M46="PAGADA","—",IF($M46="CORRIENTE","Aún no vence. Solo monitorea.",IF($M46="PORVENCER","Recordatorio amable antes del vencimiento.",IF($M46="V1_30","WhatsApp: reenvía la factura y pide fecha de pago.",IF($M46="V31_60","Llamada directa: acuerda monto y fecha concretos.",IF($M46="V61_90","Último aviso formal + plan de pagos por escrito.","Decide: convenio, cobranza externa o provisión.")))))))</f>
        <v/>
      </c>
      <c r="M46" s="0" t="str">
        <f aca="true">IF(OR($A46="",$C46="",$E46=""),"",IF($I46&lt;=0,"PAGADA",IF(TODAY()&gt;$H46,IF(TODAY()-$H46&lt;=30,"V1_30",IF(TODAY()-$H46&lt;=60,"V31_60",IF(TODAY()-$H46&lt;=90,"V61_90","V90"))),IF($H46-TODAY()&lt;=7,"PORVENCER","CORRIENTE"))))</f>
        <v/>
      </c>
    </row>
    <row r="47" customFormat="false" ht="15" hidden="false" customHeight="false" outlineLevel="0" collapsed="false">
      <c r="A47" s="30"/>
      <c r="B47" s="30"/>
      <c r="C47" s="31"/>
      <c r="D47" s="32"/>
      <c r="E47" s="33"/>
      <c r="F47" s="33"/>
      <c r="G47" s="34"/>
      <c r="H47" s="35" t="str">
        <f aca="false">IF(OR($A47="",$C47=""),"",$C47+IF($D47="",0,$D47))</f>
        <v/>
      </c>
      <c r="I47" s="36" t="str">
        <f aca="false">IF(OR($A47="",$E47=""),"",$E47-IF($F47="",0,$F47))</f>
        <v/>
      </c>
      <c r="J47" s="37" t="str">
        <f aca="true">IF($M47="","",IF(OR($M47="PAGADA",TODAY()&lt;=$H47),"",TODAY()-$H47))</f>
        <v/>
      </c>
      <c r="K47" s="38" t="str">
        <f aca="false">IF($M47="","",IF($M47="PAGADA","✔ Pagada",IF($M47="CORRIENTE","🟢 Al corriente",IF($M47="PORVENCER","🟡 Por vencer",IF($M47="V1_30","🟠 Vencida 1–30",IF($M47="V31_60","🔴 Vencida 31–60",IF($M47="V61_90","🔴 Vencida 61–90","⛔ +90 días")))))))</f>
        <v/>
      </c>
      <c r="L47" s="39" t="str">
        <f aca="false">IF($M47="","",IF($M47="PAGADA","—",IF($M47="CORRIENTE","Aún no vence. Solo monitorea.",IF($M47="PORVENCER","Recordatorio amable antes del vencimiento.",IF($M47="V1_30","WhatsApp: reenvía la factura y pide fecha de pago.",IF($M47="V31_60","Llamada directa: acuerda monto y fecha concretos.",IF($M47="V61_90","Último aviso formal + plan de pagos por escrito.","Decide: convenio, cobranza externa o provisión.")))))))</f>
        <v/>
      </c>
      <c r="M47" s="0" t="str">
        <f aca="true">IF(OR($A47="",$C47="",$E47=""),"",IF($I47&lt;=0,"PAGADA",IF(TODAY()&gt;$H47,IF(TODAY()-$H47&lt;=30,"V1_30",IF(TODAY()-$H47&lt;=60,"V31_60",IF(TODAY()-$H47&lt;=90,"V61_90","V90"))),IF($H47-TODAY()&lt;=7,"PORVENCER","CORRIENTE"))))</f>
        <v/>
      </c>
    </row>
    <row r="48" customFormat="false" ht="15" hidden="false" customHeight="false" outlineLevel="0" collapsed="false">
      <c r="A48" s="30"/>
      <c r="B48" s="30"/>
      <c r="C48" s="31"/>
      <c r="D48" s="32"/>
      <c r="E48" s="33"/>
      <c r="F48" s="33"/>
      <c r="G48" s="34"/>
      <c r="H48" s="35" t="str">
        <f aca="false">IF(OR($A48="",$C48=""),"",$C48+IF($D48="",0,$D48))</f>
        <v/>
      </c>
      <c r="I48" s="36" t="str">
        <f aca="false">IF(OR($A48="",$E48=""),"",$E48-IF($F48="",0,$F48))</f>
        <v/>
      </c>
      <c r="J48" s="37" t="str">
        <f aca="true">IF($M48="","",IF(OR($M48="PAGADA",TODAY()&lt;=$H48),"",TODAY()-$H48))</f>
        <v/>
      </c>
      <c r="K48" s="38" t="str">
        <f aca="false">IF($M48="","",IF($M48="PAGADA","✔ Pagada",IF($M48="CORRIENTE","🟢 Al corriente",IF($M48="PORVENCER","🟡 Por vencer",IF($M48="V1_30","🟠 Vencida 1–30",IF($M48="V31_60","🔴 Vencida 31–60",IF($M48="V61_90","🔴 Vencida 61–90","⛔ +90 días")))))))</f>
        <v/>
      </c>
      <c r="L48" s="39" t="str">
        <f aca="false">IF($M48="","",IF($M48="PAGADA","—",IF($M48="CORRIENTE","Aún no vence. Solo monitorea.",IF($M48="PORVENCER","Recordatorio amable antes del vencimiento.",IF($M48="V1_30","WhatsApp: reenvía la factura y pide fecha de pago.",IF($M48="V31_60","Llamada directa: acuerda monto y fecha concretos.",IF($M48="V61_90","Último aviso formal + plan de pagos por escrito.","Decide: convenio, cobranza externa o provisión.")))))))</f>
        <v/>
      </c>
      <c r="M48" s="0" t="str">
        <f aca="true">IF(OR($A48="",$C48="",$E48=""),"",IF($I48&lt;=0,"PAGADA",IF(TODAY()&gt;$H48,IF(TODAY()-$H48&lt;=30,"V1_30",IF(TODAY()-$H48&lt;=60,"V31_60",IF(TODAY()-$H48&lt;=90,"V61_90","V90"))),IF($H48-TODAY()&lt;=7,"PORVENCER","CORRIENTE"))))</f>
        <v/>
      </c>
    </row>
    <row r="49" customFormat="false" ht="15" hidden="false" customHeight="false" outlineLevel="0" collapsed="false">
      <c r="A49" s="30"/>
      <c r="B49" s="30"/>
      <c r="C49" s="31"/>
      <c r="D49" s="32"/>
      <c r="E49" s="33"/>
      <c r="F49" s="33"/>
      <c r="G49" s="34"/>
      <c r="H49" s="35" t="str">
        <f aca="false">IF(OR($A49="",$C49=""),"",$C49+IF($D49="",0,$D49))</f>
        <v/>
      </c>
      <c r="I49" s="36" t="str">
        <f aca="false">IF(OR($A49="",$E49=""),"",$E49-IF($F49="",0,$F49))</f>
        <v/>
      </c>
      <c r="J49" s="37" t="str">
        <f aca="true">IF($M49="","",IF(OR($M49="PAGADA",TODAY()&lt;=$H49),"",TODAY()-$H49))</f>
        <v/>
      </c>
      <c r="K49" s="38" t="str">
        <f aca="false">IF($M49="","",IF($M49="PAGADA","✔ Pagada",IF($M49="CORRIENTE","🟢 Al corriente",IF($M49="PORVENCER","🟡 Por vencer",IF($M49="V1_30","🟠 Vencida 1–30",IF($M49="V31_60","🔴 Vencida 31–60",IF($M49="V61_90","🔴 Vencida 61–90","⛔ +90 días")))))))</f>
        <v/>
      </c>
      <c r="L49" s="39" t="str">
        <f aca="false">IF($M49="","",IF($M49="PAGADA","—",IF($M49="CORRIENTE","Aún no vence. Solo monitorea.",IF($M49="PORVENCER","Recordatorio amable antes del vencimiento.",IF($M49="V1_30","WhatsApp: reenvía la factura y pide fecha de pago.",IF($M49="V31_60","Llamada directa: acuerda monto y fecha concretos.",IF($M49="V61_90","Último aviso formal + plan de pagos por escrito.","Decide: convenio, cobranza externa o provisión.")))))))</f>
        <v/>
      </c>
      <c r="M49" s="0" t="str">
        <f aca="true">IF(OR($A49="",$C49="",$E49=""),"",IF($I49&lt;=0,"PAGADA",IF(TODAY()&gt;$H49,IF(TODAY()-$H49&lt;=30,"V1_30",IF(TODAY()-$H49&lt;=60,"V31_60",IF(TODAY()-$H49&lt;=90,"V61_90","V90"))),IF($H49-TODAY()&lt;=7,"PORVENCER","CORRIENTE"))))</f>
        <v/>
      </c>
    </row>
    <row r="50" customFormat="false" ht="15" hidden="false" customHeight="false" outlineLevel="0" collapsed="false">
      <c r="A50" s="30"/>
      <c r="B50" s="30"/>
      <c r="C50" s="31"/>
      <c r="D50" s="32"/>
      <c r="E50" s="33"/>
      <c r="F50" s="33"/>
      <c r="G50" s="34"/>
      <c r="H50" s="35" t="str">
        <f aca="false">IF(OR($A50="",$C50=""),"",$C50+IF($D50="",0,$D50))</f>
        <v/>
      </c>
      <c r="I50" s="36" t="str">
        <f aca="false">IF(OR($A50="",$E50=""),"",$E50-IF($F50="",0,$F50))</f>
        <v/>
      </c>
      <c r="J50" s="37" t="str">
        <f aca="true">IF($M50="","",IF(OR($M50="PAGADA",TODAY()&lt;=$H50),"",TODAY()-$H50))</f>
        <v/>
      </c>
      <c r="K50" s="38" t="str">
        <f aca="false">IF($M50="","",IF($M50="PAGADA","✔ Pagada",IF($M50="CORRIENTE","🟢 Al corriente",IF($M50="PORVENCER","🟡 Por vencer",IF($M50="V1_30","🟠 Vencida 1–30",IF($M50="V31_60","🔴 Vencida 31–60",IF($M50="V61_90","🔴 Vencida 61–90","⛔ +90 días")))))))</f>
        <v/>
      </c>
      <c r="L50" s="39" t="str">
        <f aca="false">IF($M50="","",IF($M50="PAGADA","—",IF($M50="CORRIENTE","Aún no vence. Solo monitorea.",IF($M50="PORVENCER","Recordatorio amable antes del vencimiento.",IF($M50="V1_30","WhatsApp: reenvía la factura y pide fecha de pago.",IF($M50="V31_60","Llamada directa: acuerda monto y fecha concretos.",IF($M50="V61_90","Último aviso formal + plan de pagos por escrito.","Decide: convenio, cobranza externa o provisión.")))))))</f>
        <v/>
      </c>
      <c r="M50" s="0" t="str">
        <f aca="true">IF(OR($A50="",$C50="",$E50=""),"",IF($I50&lt;=0,"PAGADA",IF(TODAY()&gt;$H50,IF(TODAY()-$H50&lt;=30,"V1_30",IF(TODAY()-$H50&lt;=60,"V31_60",IF(TODAY()-$H50&lt;=90,"V61_90","V90"))),IF($H50-TODAY()&lt;=7,"PORVENCER","CORRIENTE"))))</f>
        <v/>
      </c>
    </row>
    <row r="51" customFormat="false" ht="15" hidden="false" customHeight="false" outlineLevel="0" collapsed="false">
      <c r="A51" s="30"/>
      <c r="B51" s="30"/>
      <c r="C51" s="31"/>
      <c r="D51" s="32"/>
      <c r="E51" s="33"/>
      <c r="F51" s="33"/>
      <c r="G51" s="34"/>
      <c r="H51" s="35" t="str">
        <f aca="false">IF(OR($A51="",$C51=""),"",$C51+IF($D51="",0,$D51))</f>
        <v/>
      </c>
      <c r="I51" s="36" t="str">
        <f aca="false">IF(OR($A51="",$E51=""),"",$E51-IF($F51="",0,$F51))</f>
        <v/>
      </c>
      <c r="J51" s="37" t="str">
        <f aca="true">IF($M51="","",IF(OR($M51="PAGADA",TODAY()&lt;=$H51),"",TODAY()-$H51))</f>
        <v/>
      </c>
      <c r="K51" s="38" t="str">
        <f aca="false">IF($M51="","",IF($M51="PAGADA","✔ Pagada",IF($M51="CORRIENTE","🟢 Al corriente",IF($M51="PORVENCER","🟡 Por vencer",IF($M51="V1_30","🟠 Vencida 1–30",IF($M51="V31_60","🔴 Vencida 31–60",IF($M51="V61_90","🔴 Vencida 61–90","⛔ +90 días")))))))</f>
        <v/>
      </c>
      <c r="L51" s="39" t="str">
        <f aca="false">IF($M51="","",IF($M51="PAGADA","—",IF($M51="CORRIENTE","Aún no vence. Solo monitorea.",IF($M51="PORVENCER","Recordatorio amable antes del vencimiento.",IF($M51="V1_30","WhatsApp: reenvía la factura y pide fecha de pago.",IF($M51="V31_60","Llamada directa: acuerda monto y fecha concretos.",IF($M51="V61_90","Último aviso formal + plan de pagos por escrito.","Decide: convenio, cobranza externa o provisión.")))))))</f>
        <v/>
      </c>
      <c r="M51" s="0" t="str">
        <f aca="true">IF(OR($A51="",$C51="",$E51=""),"",IF($I51&lt;=0,"PAGADA",IF(TODAY()&gt;$H51,IF(TODAY()-$H51&lt;=30,"V1_30",IF(TODAY()-$H51&lt;=60,"V31_60",IF(TODAY()-$H51&lt;=90,"V61_90","V90"))),IF($H51-TODAY()&lt;=7,"PORVENCER","CORRIENTE"))))</f>
        <v/>
      </c>
    </row>
    <row r="52" customFormat="false" ht="15" hidden="false" customHeight="false" outlineLevel="0" collapsed="false">
      <c r="A52" s="30"/>
      <c r="B52" s="30"/>
      <c r="C52" s="31"/>
      <c r="D52" s="32"/>
      <c r="E52" s="33"/>
      <c r="F52" s="33"/>
      <c r="G52" s="34"/>
      <c r="H52" s="35" t="str">
        <f aca="false">IF(OR($A52="",$C52=""),"",$C52+IF($D52="",0,$D52))</f>
        <v/>
      </c>
      <c r="I52" s="36" t="str">
        <f aca="false">IF(OR($A52="",$E52=""),"",$E52-IF($F52="",0,$F52))</f>
        <v/>
      </c>
      <c r="J52" s="37" t="str">
        <f aca="true">IF($M52="","",IF(OR($M52="PAGADA",TODAY()&lt;=$H52),"",TODAY()-$H52))</f>
        <v/>
      </c>
      <c r="K52" s="38" t="str">
        <f aca="false">IF($M52="","",IF($M52="PAGADA","✔ Pagada",IF($M52="CORRIENTE","🟢 Al corriente",IF($M52="PORVENCER","🟡 Por vencer",IF($M52="V1_30","🟠 Vencida 1–30",IF($M52="V31_60","🔴 Vencida 31–60",IF($M52="V61_90","🔴 Vencida 61–90","⛔ +90 días")))))))</f>
        <v/>
      </c>
      <c r="L52" s="39" t="str">
        <f aca="false">IF($M52="","",IF($M52="PAGADA","—",IF($M52="CORRIENTE","Aún no vence. Solo monitorea.",IF($M52="PORVENCER","Recordatorio amable antes del vencimiento.",IF($M52="V1_30","WhatsApp: reenvía la factura y pide fecha de pago.",IF($M52="V31_60","Llamada directa: acuerda monto y fecha concretos.",IF($M52="V61_90","Último aviso formal + plan de pagos por escrito.","Decide: convenio, cobranza externa o provisión.")))))))</f>
        <v/>
      </c>
      <c r="M52" s="0" t="str">
        <f aca="true">IF(OR($A52="",$C52="",$E52=""),"",IF($I52&lt;=0,"PAGADA",IF(TODAY()&gt;$H52,IF(TODAY()-$H52&lt;=30,"V1_30",IF(TODAY()-$H52&lt;=60,"V31_60",IF(TODAY()-$H52&lt;=90,"V61_90","V90"))),IF($H52-TODAY()&lt;=7,"PORVENCER","CORRIENTE"))))</f>
        <v/>
      </c>
    </row>
    <row r="53" customFormat="false" ht="15" hidden="false" customHeight="false" outlineLevel="0" collapsed="false">
      <c r="A53" s="30"/>
      <c r="B53" s="30"/>
      <c r="C53" s="31"/>
      <c r="D53" s="32"/>
      <c r="E53" s="33"/>
      <c r="F53" s="33"/>
      <c r="G53" s="34"/>
      <c r="H53" s="35" t="str">
        <f aca="false">IF(OR($A53="",$C53=""),"",$C53+IF($D53="",0,$D53))</f>
        <v/>
      </c>
      <c r="I53" s="36" t="str">
        <f aca="false">IF(OR($A53="",$E53=""),"",$E53-IF($F53="",0,$F53))</f>
        <v/>
      </c>
      <c r="J53" s="37" t="str">
        <f aca="true">IF($M53="","",IF(OR($M53="PAGADA",TODAY()&lt;=$H53),"",TODAY()-$H53))</f>
        <v/>
      </c>
      <c r="K53" s="38" t="str">
        <f aca="false">IF($M53="","",IF($M53="PAGADA","✔ Pagada",IF($M53="CORRIENTE","🟢 Al corriente",IF($M53="PORVENCER","🟡 Por vencer",IF($M53="V1_30","🟠 Vencida 1–30",IF($M53="V31_60","🔴 Vencida 31–60",IF($M53="V61_90","🔴 Vencida 61–90","⛔ +90 días")))))))</f>
        <v/>
      </c>
      <c r="L53" s="39" t="str">
        <f aca="false">IF($M53="","",IF($M53="PAGADA","—",IF($M53="CORRIENTE","Aún no vence. Solo monitorea.",IF($M53="PORVENCER","Recordatorio amable antes del vencimiento.",IF($M53="V1_30","WhatsApp: reenvía la factura y pide fecha de pago.",IF($M53="V31_60","Llamada directa: acuerda monto y fecha concretos.",IF($M53="V61_90","Último aviso formal + plan de pagos por escrito.","Decide: convenio, cobranza externa o provisión.")))))))</f>
        <v/>
      </c>
      <c r="M53" s="0" t="str">
        <f aca="true">IF(OR($A53="",$C53="",$E53=""),"",IF($I53&lt;=0,"PAGADA",IF(TODAY()&gt;$H53,IF(TODAY()-$H53&lt;=30,"V1_30",IF(TODAY()-$H53&lt;=60,"V31_60",IF(TODAY()-$H53&lt;=90,"V61_90","V90"))),IF($H53-TODAY()&lt;=7,"PORVENCER","CORRIENTE"))))</f>
        <v/>
      </c>
    </row>
    <row r="54" customFormat="false" ht="15" hidden="false" customHeight="false" outlineLevel="0" collapsed="false">
      <c r="A54" s="30"/>
      <c r="B54" s="30"/>
      <c r="C54" s="31"/>
      <c r="D54" s="32"/>
      <c r="E54" s="33"/>
      <c r="F54" s="33"/>
      <c r="G54" s="34"/>
      <c r="H54" s="35" t="str">
        <f aca="false">IF(OR($A54="",$C54=""),"",$C54+IF($D54="",0,$D54))</f>
        <v/>
      </c>
      <c r="I54" s="36" t="str">
        <f aca="false">IF(OR($A54="",$E54=""),"",$E54-IF($F54="",0,$F54))</f>
        <v/>
      </c>
      <c r="J54" s="37" t="str">
        <f aca="true">IF($M54="","",IF(OR($M54="PAGADA",TODAY()&lt;=$H54),"",TODAY()-$H54))</f>
        <v/>
      </c>
      <c r="K54" s="38" t="str">
        <f aca="false">IF($M54="","",IF($M54="PAGADA","✔ Pagada",IF($M54="CORRIENTE","🟢 Al corriente",IF($M54="PORVENCER","🟡 Por vencer",IF($M54="V1_30","🟠 Vencida 1–30",IF($M54="V31_60","🔴 Vencida 31–60",IF($M54="V61_90","🔴 Vencida 61–90","⛔ +90 días")))))))</f>
        <v/>
      </c>
      <c r="L54" s="39" t="str">
        <f aca="false">IF($M54="","",IF($M54="PAGADA","—",IF($M54="CORRIENTE","Aún no vence. Solo monitorea.",IF($M54="PORVENCER","Recordatorio amable antes del vencimiento.",IF($M54="V1_30","WhatsApp: reenvía la factura y pide fecha de pago.",IF($M54="V31_60","Llamada directa: acuerda monto y fecha concretos.",IF($M54="V61_90","Último aviso formal + plan de pagos por escrito.","Decide: convenio, cobranza externa o provisión.")))))))</f>
        <v/>
      </c>
      <c r="M54" s="0" t="str">
        <f aca="true">IF(OR($A54="",$C54="",$E54=""),"",IF($I54&lt;=0,"PAGADA",IF(TODAY()&gt;$H54,IF(TODAY()-$H54&lt;=30,"V1_30",IF(TODAY()-$H54&lt;=60,"V31_60",IF(TODAY()-$H54&lt;=90,"V61_90","V90"))),IF($H54-TODAY()&lt;=7,"PORVENCER","CORRIENTE"))))</f>
        <v/>
      </c>
    </row>
    <row r="55" customFormat="false" ht="15" hidden="false" customHeight="false" outlineLevel="0" collapsed="false">
      <c r="A55" s="30"/>
      <c r="B55" s="30"/>
      <c r="C55" s="31"/>
      <c r="D55" s="32"/>
      <c r="E55" s="33"/>
      <c r="F55" s="33"/>
      <c r="G55" s="34"/>
      <c r="H55" s="35" t="str">
        <f aca="false">IF(OR($A55="",$C55=""),"",$C55+IF($D55="",0,$D55))</f>
        <v/>
      </c>
      <c r="I55" s="36" t="str">
        <f aca="false">IF(OR($A55="",$E55=""),"",$E55-IF($F55="",0,$F55))</f>
        <v/>
      </c>
      <c r="J55" s="37" t="str">
        <f aca="true">IF($M55="","",IF(OR($M55="PAGADA",TODAY()&lt;=$H55),"",TODAY()-$H55))</f>
        <v/>
      </c>
      <c r="K55" s="38" t="str">
        <f aca="false">IF($M55="","",IF($M55="PAGADA","✔ Pagada",IF($M55="CORRIENTE","🟢 Al corriente",IF($M55="PORVENCER","🟡 Por vencer",IF($M55="V1_30","🟠 Vencida 1–30",IF($M55="V31_60","🔴 Vencida 31–60",IF($M55="V61_90","🔴 Vencida 61–90","⛔ +90 días")))))))</f>
        <v/>
      </c>
      <c r="L55" s="39" t="str">
        <f aca="false">IF($M55="","",IF($M55="PAGADA","—",IF($M55="CORRIENTE","Aún no vence. Solo monitorea.",IF($M55="PORVENCER","Recordatorio amable antes del vencimiento.",IF($M55="V1_30","WhatsApp: reenvía la factura y pide fecha de pago.",IF($M55="V31_60","Llamada directa: acuerda monto y fecha concretos.",IF($M55="V61_90","Último aviso formal + plan de pagos por escrito.","Decide: convenio, cobranza externa o provisión.")))))))</f>
        <v/>
      </c>
      <c r="M55" s="0" t="str">
        <f aca="true">IF(OR($A55="",$C55="",$E55=""),"",IF($I55&lt;=0,"PAGADA",IF(TODAY()&gt;$H55,IF(TODAY()-$H55&lt;=30,"V1_30",IF(TODAY()-$H55&lt;=60,"V31_60",IF(TODAY()-$H55&lt;=90,"V61_90","V90"))),IF($H55-TODAY()&lt;=7,"PORVENCER","CORRIENTE"))))</f>
        <v/>
      </c>
    </row>
    <row r="56" customFormat="false" ht="15" hidden="false" customHeight="false" outlineLevel="0" collapsed="false">
      <c r="A56" s="30"/>
      <c r="B56" s="30"/>
      <c r="C56" s="31"/>
      <c r="D56" s="32"/>
      <c r="E56" s="33"/>
      <c r="F56" s="33"/>
      <c r="G56" s="34"/>
      <c r="H56" s="35" t="str">
        <f aca="false">IF(OR($A56="",$C56=""),"",$C56+IF($D56="",0,$D56))</f>
        <v/>
      </c>
      <c r="I56" s="36" t="str">
        <f aca="false">IF(OR($A56="",$E56=""),"",$E56-IF($F56="",0,$F56))</f>
        <v/>
      </c>
      <c r="J56" s="37" t="str">
        <f aca="true">IF($M56="","",IF(OR($M56="PAGADA",TODAY()&lt;=$H56),"",TODAY()-$H56))</f>
        <v/>
      </c>
      <c r="K56" s="38" t="str">
        <f aca="false">IF($M56="","",IF($M56="PAGADA","✔ Pagada",IF($M56="CORRIENTE","🟢 Al corriente",IF($M56="PORVENCER","🟡 Por vencer",IF($M56="V1_30","🟠 Vencida 1–30",IF($M56="V31_60","🔴 Vencida 31–60",IF($M56="V61_90","🔴 Vencida 61–90","⛔ +90 días")))))))</f>
        <v/>
      </c>
      <c r="L56" s="39" t="str">
        <f aca="false">IF($M56="","",IF($M56="PAGADA","—",IF($M56="CORRIENTE","Aún no vence. Solo monitorea.",IF($M56="PORVENCER","Recordatorio amable antes del vencimiento.",IF($M56="V1_30","WhatsApp: reenvía la factura y pide fecha de pago.",IF($M56="V31_60","Llamada directa: acuerda monto y fecha concretos.",IF($M56="V61_90","Último aviso formal + plan de pagos por escrito.","Decide: convenio, cobranza externa o provisión.")))))))</f>
        <v/>
      </c>
      <c r="M56" s="0" t="str">
        <f aca="true">IF(OR($A56="",$C56="",$E56=""),"",IF($I56&lt;=0,"PAGADA",IF(TODAY()&gt;$H56,IF(TODAY()-$H56&lt;=30,"V1_30",IF(TODAY()-$H56&lt;=60,"V31_60",IF(TODAY()-$H56&lt;=90,"V61_90","V90"))),IF($H56-TODAY()&lt;=7,"PORVENCER","CORRIENTE"))))</f>
        <v/>
      </c>
    </row>
    <row r="57" customFormat="false" ht="15" hidden="false" customHeight="false" outlineLevel="0" collapsed="false">
      <c r="A57" s="30"/>
      <c r="B57" s="30"/>
      <c r="C57" s="31"/>
      <c r="D57" s="32"/>
      <c r="E57" s="33"/>
      <c r="F57" s="33"/>
      <c r="G57" s="34"/>
      <c r="H57" s="35" t="str">
        <f aca="false">IF(OR($A57="",$C57=""),"",$C57+IF($D57="",0,$D57))</f>
        <v/>
      </c>
      <c r="I57" s="36" t="str">
        <f aca="false">IF(OR($A57="",$E57=""),"",$E57-IF($F57="",0,$F57))</f>
        <v/>
      </c>
      <c r="J57" s="37" t="str">
        <f aca="true">IF($M57="","",IF(OR($M57="PAGADA",TODAY()&lt;=$H57),"",TODAY()-$H57))</f>
        <v/>
      </c>
      <c r="K57" s="38" t="str">
        <f aca="false">IF($M57="","",IF($M57="PAGADA","✔ Pagada",IF($M57="CORRIENTE","🟢 Al corriente",IF($M57="PORVENCER","🟡 Por vencer",IF($M57="V1_30","🟠 Vencida 1–30",IF($M57="V31_60","🔴 Vencida 31–60",IF($M57="V61_90","🔴 Vencida 61–90","⛔ +90 días")))))))</f>
        <v/>
      </c>
      <c r="L57" s="39" t="str">
        <f aca="false">IF($M57="","",IF($M57="PAGADA","—",IF($M57="CORRIENTE","Aún no vence. Solo monitorea.",IF($M57="PORVENCER","Recordatorio amable antes del vencimiento.",IF($M57="V1_30","WhatsApp: reenvía la factura y pide fecha de pago.",IF($M57="V31_60","Llamada directa: acuerda monto y fecha concretos.",IF($M57="V61_90","Último aviso formal + plan de pagos por escrito.","Decide: convenio, cobranza externa o provisión.")))))))</f>
        <v/>
      </c>
      <c r="M57" s="0" t="str">
        <f aca="true">IF(OR($A57="",$C57="",$E57=""),"",IF($I57&lt;=0,"PAGADA",IF(TODAY()&gt;$H57,IF(TODAY()-$H57&lt;=30,"V1_30",IF(TODAY()-$H57&lt;=60,"V31_60",IF(TODAY()-$H57&lt;=90,"V61_90","V90"))),IF($H57-TODAY()&lt;=7,"PORVENCER","CORRIENTE"))))</f>
        <v/>
      </c>
    </row>
    <row r="58" customFormat="false" ht="15" hidden="false" customHeight="false" outlineLevel="0" collapsed="false">
      <c r="A58" s="30"/>
      <c r="B58" s="30"/>
      <c r="C58" s="31"/>
      <c r="D58" s="32"/>
      <c r="E58" s="33"/>
      <c r="F58" s="33"/>
      <c r="G58" s="34"/>
      <c r="H58" s="35" t="str">
        <f aca="false">IF(OR($A58="",$C58=""),"",$C58+IF($D58="",0,$D58))</f>
        <v/>
      </c>
      <c r="I58" s="36" t="str">
        <f aca="false">IF(OR($A58="",$E58=""),"",$E58-IF($F58="",0,$F58))</f>
        <v/>
      </c>
      <c r="J58" s="37" t="str">
        <f aca="true">IF($M58="","",IF(OR($M58="PAGADA",TODAY()&lt;=$H58),"",TODAY()-$H58))</f>
        <v/>
      </c>
      <c r="K58" s="38" t="str">
        <f aca="false">IF($M58="","",IF($M58="PAGADA","✔ Pagada",IF($M58="CORRIENTE","🟢 Al corriente",IF($M58="PORVENCER","🟡 Por vencer",IF($M58="V1_30","🟠 Vencida 1–30",IF($M58="V31_60","🔴 Vencida 31–60",IF($M58="V61_90","🔴 Vencida 61–90","⛔ +90 días")))))))</f>
        <v/>
      </c>
      <c r="L58" s="39" t="str">
        <f aca="false">IF($M58="","",IF($M58="PAGADA","—",IF($M58="CORRIENTE","Aún no vence. Solo monitorea.",IF($M58="PORVENCER","Recordatorio amable antes del vencimiento.",IF($M58="V1_30","WhatsApp: reenvía la factura y pide fecha de pago.",IF($M58="V31_60","Llamada directa: acuerda monto y fecha concretos.",IF($M58="V61_90","Último aviso formal + plan de pagos por escrito.","Decide: convenio, cobranza externa o provisión.")))))))</f>
        <v/>
      </c>
      <c r="M58" s="0" t="str">
        <f aca="true">IF(OR($A58="",$C58="",$E58=""),"",IF($I58&lt;=0,"PAGADA",IF(TODAY()&gt;$H58,IF(TODAY()-$H58&lt;=30,"V1_30",IF(TODAY()-$H58&lt;=60,"V31_60",IF(TODAY()-$H58&lt;=90,"V61_90","V90"))),IF($H58-TODAY()&lt;=7,"PORVENCER","CORRIENTE"))))</f>
        <v/>
      </c>
    </row>
    <row r="59" customFormat="false" ht="15" hidden="false" customHeight="false" outlineLevel="0" collapsed="false">
      <c r="A59" s="30"/>
      <c r="B59" s="30"/>
      <c r="C59" s="31"/>
      <c r="D59" s="32"/>
      <c r="E59" s="33"/>
      <c r="F59" s="33"/>
      <c r="G59" s="34"/>
      <c r="H59" s="35" t="str">
        <f aca="false">IF(OR($A59="",$C59=""),"",$C59+IF($D59="",0,$D59))</f>
        <v/>
      </c>
      <c r="I59" s="36" t="str">
        <f aca="false">IF(OR($A59="",$E59=""),"",$E59-IF($F59="",0,$F59))</f>
        <v/>
      </c>
      <c r="J59" s="37" t="str">
        <f aca="true">IF($M59="","",IF(OR($M59="PAGADA",TODAY()&lt;=$H59),"",TODAY()-$H59))</f>
        <v/>
      </c>
      <c r="K59" s="38" t="str">
        <f aca="false">IF($M59="","",IF($M59="PAGADA","✔ Pagada",IF($M59="CORRIENTE","🟢 Al corriente",IF($M59="PORVENCER","🟡 Por vencer",IF($M59="V1_30","🟠 Vencida 1–30",IF($M59="V31_60","🔴 Vencida 31–60",IF($M59="V61_90","🔴 Vencida 61–90","⛔ +90 días")))))))</f>
        <v/>
      </c>
      <c r="L59" s="39" t="str">
        <f aca="false">IF($M59="","",IF($M59="PAGADA","—",IF($M59="CORRIENTE","Aún no vence. Solo monitorea.",IF($M59="PORVENCER","Recordatorio amable antes del vencimiento.",IF($M59="V1_30","WhatsApp: reenvía la factura y pide fecha de pago.",IF($M59="V31_60","Llamada directa: acuerda monto y fecha concretos.",IF($M59="V61_90","Último aviso formal + plan de pagos por escrito.","Decide: convenio, cobranza externa o provisión.")))))))</f>
        <v/>
      </c>
      <c r="M59" s="0" t="str">
        <f aca="true">IF(OR($A59="",$C59="",$E59=""),"",IF($I59&lt;=0,"PAGADA",IF(TODAY()&gt;$H59,IF(TODAY()-$H59&lt;=30,"V1_30",IF(TODAY()-$H59&lt;=60,"V31_60",IF(TODAY()-$H59&lt;=90,"V61_90","V90"))),IF($H59-TODAY()&lt;=7,"PORVENCER","CORRIENTE"))))</f>
        <v/>
      </c>
    </row>
    <row r="60" customFormat="false" ht="15" hidden="false" customHeight="false" outlineLevel="0" collapsed="false">
      <c r="A60" s="30"/>
      <c r="B60" s="30"/>
      <c r="C60" s="31"/>
      <c r="D60" s="32"/>
      <c r="E60" s="33"/>
      <c r="F60" s="33"/>
      <c r="G60" s="34"/>
      <c r="H60" s="35" t="str">
        <f aca="false">IF(OR($A60="",$C60=""),"",$C60+IF($D60="",0,$D60))</f>
        <v/>
      </c>
      <c r="I60" s="36" t="str">
        <f aca="false">IF(OR($A60="",$E60=""),"",$E60-IF($F60="",0,$F60))</f>
        <v/>
      </c>
      <c r="J60" s="37" t="str">
        <f aca="true">IF($M60="","",IF(OR($M60="PAGADA",TODAY()&lt;=$H60),"",TODAY()-$H60))</f>
        <v/>
      </c>
      <c r="K60" s="38" t="str">
        <f aca="false">IF($M60="","",IF($M60="PAGADA","✔ Pagada",IF($M60="CORRIENTE","🟢 Al corriente",IF($M60="PORVENCER","🟡 Por vencer",IF($M60="V1_30","🟠 Vencida 1–30",IF($M60="V31_60","🔴 Vencida 31–60",IF($M60="V61_90","🔴 Vencida 61–90","⛔ +90 días")))))))</f>
        <v/>
      </c>
      <c r="L60" s="39" t="str">
        <f aca="false">IF($M60="","",IF($M60="PAGADA","—",IF($M60="CORRIENTE","Aún no vence. Solo monitorea.",IF($M60="PORVENCER","Recordatorio amable antes del vencimiento.",IF($M60="V1_30","WhatsApp: reenvía la factura y pide fecha de pago.",IF($M60="V31_60","Llamada directa: acuerda monto y fecha concretos.",IF($M60="V61_90","Último aviso formal + plan de pagos por escrito.","Decide: convenio, cobranza externa o provisión.")))))))</f>
        <v/>
      </c>
      <c r="M60" s="0" t="str">
        <f aca="true">IF(OR($A60="",$C60="",$E60=""),"",IF($I60&lt;=0,"PAGADA",IF(TODAY()&gt;$H60,IF(TODAY()-$H60&lt;=30,"V1_30",IF(TODAY()-$H60&lt;=60,"V31_60",IF(TODAY()-$H60&lt;=90,"V61_90","V90"))),IF($H60-TODAY()&lt;=7,"PORVENCER","CORRIENTE"))))</f>
        <v/>
      </c>
    </row>
    <row r="61" customFormat="false" ht="15" hidden="false" customHeight="false" outlineLevel="0" collapsed="false">
      <c r="A61" s="30"/>
      <c r="B61" s="30"/>
      <c r="C61" s="31"/>
      <c r="D61" s="32"/>
      <c r="E61" s="33"/>
      <c r="F61" s="33"/>
      <c r="G61" s="34"/>
      <c r="H61" s="35" t="str">
        <f aca="false">IF(OR($A61="",$C61=""),"",$C61+IF($D61="",0,$D61))</f>
        <v/>
      </c>
      <c r="I61" s="36" t="str">
        <f aca="false">IF(OR($A61="",$E61=""),"",$E61-IF($F61="",0,$F61))</f>
        <v/>
      </c>
      <c r="J61" s="37" t="str">
        <f aca="true">IF($M61="","",IF(OR($M61="PAGADA",TODAY()&lt;=$H61),"",TODAY()-$H61))</f>
        <v/>
      </c>
      <c r="K61" s="38" t="str">
        <f aca="false">IF($M61="","",IF($M61="PAGADA","✔ Pagada",IF($M61="CORRIENTE","🟢 Al corriente",IF($M61="PORVENCER","🟡 Por vencer",IF($M61="V1_30","🟠 Vencida 1–30",IF($M61="V31_60","🔴 Vencida 31–60",IF($M61="V61_90","🔴 Vencida 61–90","⛔ +90 días")))))))</f>
        <v/>
      </c>
      <c r="L61" s="39" t="str">
        <f aca="false">IF($M61="","",IF($M61="PAGADA","—",IF($M61="CORRIENTE","Aún no vence. Solo monitorea.",IF($M61="PORVENCER","Recordatorio amable antes del vencimiento.",IF($M61="V1_30","WhatsApp: reenvía la factura y pide fecha de pago.",IF($M61="V31_60","Llamada directa: acuerda monto y fecha concretos.",IF($M61="V61_90","Último aviso formal + plan de pagos por escrito.","Decide: convenio, cobranza externa o provisión.")))))))</f>
        <v/>
      </c>
      <c r="M61" s="0" t="str">
        <f aca="true">IF(OR($A61="",$C61="",$E61=""),"",IF($I61&lt;=0,"PAGADA",IF(TODAY()&gt;$H61,IF(TODAY()-$H61&lt;=30,"V1_30",IF(TODAY()-$H61&lt;=60,"V31_60",IF(TODAY()-$H61&lt;=90,"V61_90","V90"))),IF($H61-TODAY()&lt;=7,"PORVENCER","CORRIENTE"))))</f>
        <v/>
      </c>
    </row>
    <row r="62" customFormat="false" ht="15" hidden="false" customHeight="false" outlineLevel="0" collapsed="false">
      <c r="A62" s="30"/>
      <c r="B62" s="30"/>
      <c r="C62" s="31"/>
      <c r="D62" s="32"/>
      <c r="E62" s="33"/>
      <c r="F62" s="33"/>
      <c r="G62" s="34"/>
      <c r="H62" s="35" t="str">
        <f aca="false">IF(OR($A62="",$C62=""),"",$C62+IF($D62="",0,$D62))</f>
        <v/>
      </c>
      <c r="I62" s="36" t="str">
        <f aca="false">IF(OR($A62="",$E62=""),"",$E62-IF($F62="",0,$F62))</f>
        <v/>
      </c>
      <c r="J62" s="37" t="str">
        <f aca="true">IF($M62="","",IF(OR($M62="PAGADA",TODAY()&lt;=$H62),"",TODAY()-$H62))</f>
        <v/>
      </c>
      <c r="K62" s="38" t="str">
        <f aca="false">IF($M62="","",IF($M62="PAGADA","✔ Pagada",IF($M62="CORRIENTE","🟢 Al corriente",IF($M62="PORVENCER","🟡 Por vencer",IF($M62="V1_30","🟠 Vencida 1–30",IF($M62="V31_60","🔴 Vencida 31–60",IF($M62="V61_90","🔴 Vencida 61–90","⛔ +90 días")))))))</f>
        <v/>
      </c>
      <c r="L62" s="39" t="str">
        <f aca="false">IF($M62="","",IF($M62="PAGADA","—",IF($M62="CORRIENTE","Aún no vence. Solo monitorea.",IF($M62="PORVENCER","Recordatorio amable antes del vencimiento.",IF($M62="V1_30","WhatsApp: reenvía la factura y pide fecha de pago.",IF($M62="V31_60","Llamada directa: acuerda monto y fecha concretos.",IF($M62="V61_90","Último aviso formal + plan de pagos por escrito.","Decide: convenio, cobranza externa o provisión.")))))))</f>
        <v/>
      </c>
      <c r="M62" s="0" t="str">
        <f aca="true">IF(OR($A62="",$C62="",$E62=""),"",IF($I62&lt;=0,"PAGADA",IF(TODAY()&gt;$H62,IF(TODAY()-$H62&lt;=30,"V1_30",IF(TODAY()-$H62&lt;=60,"V31_60",IF(TODAY()-$H62&lt;=90,"V61_90","V90"))),IF($H62-TODAY()&lt;=7,"PORVENCER","CORRIENTE"))))</f>
        <v/>
      </c>
    </row>
    <row r="63" customFormat="false" ht="15" hidden="false" customHeight="false" outlineLevel="0" collapsed="false">
      <c r="A63" s="30"/>
      <c r="B63" s="30"/>
      <c r="C63" s="31"/>
      <c r="D63" s="32"/>
      <c r="E63" s="33"/>
      <c r="F63" s="33"/>
      <c r="G63" s="34"/>
      <c r="H63" s="35" t="str">
        <f aca="false">IF(OR($A63="",$C63=""),"",$C63+IF($D63="",0,$D63))</f>
        <v/>
      </c>
      <c r="I63" s="36" t="str">
        <f aca="false">IF(OR($A63="",$E63=""),"",$E63-IF($F63="",0,$F63))</f>
        <v/>
      </c>
      <c r="J63" s="37" t="str">
        <f aca="true">IF($M63="","",IF(OR($M63="PAGADA",TODAY()&lt;=$H63),"",TODAY()-$H63))</f>
        <v/>
      </c>
      <c r="K63" s="38" t="str">
        <f aca="false">IF($M63="","",IF($M63="PAGADA","✔ Pagada",IF($M63="CORRIENTE","🟢 Al corriente",IF($M63="PORVENCER","🟡 Por vencer",IF($M63="V1_30","🟠 Vencida 1–30",IF($M63="V31_60","🔴 Vencida 31–60",IF($M63="V61_90","🔴 Vencida 61–90","⛔ +90 días")))))))</f>
        <v/>
      </c>
      <c r="L63" s="39" t="str">
        <f aca="false">IF($M63="","",IF($M63="PAGADA","—",IF($M63="CORRIENTE","Aún no vence. Solo monitorea.",IF($M63="PORVENCER","Recordatorio amable antes del vencimiento.",IF($M63="V1_30","WhatsApp: reenvía la factura y pide fecha de pago.",IF($M63="V31_60","Llamada directa: acuerda monto y fecha concretos.",IF($M63="V61_90","Último aviso formal + plan de pagos por escrito.","Decide: convenio, cobranza externa o provisión.")))))))</f>
        <v/>
      </c>
      <c r="M63" s="0" t="str">
        <f aca="true">IF(OR($A63="",$C63="",$E63=""),"",IF($I63&lt;=0,"PAGADA",IF(TODAY()&gt;$H63,IF(TODAY()-$H63&lt;=30,"V1_30",IF(TODAY()-$H63&lt;=60,"V31_60",IF(TODAY()-$H63&lt;=90,"V61_90","V90"))),IF($H63-TODAY()&lt;=7,"PORVENCER","CORRIENTE"))))</f>
        <v/>
      </c>
    </row>
    <row r="64" customFormat="false" ht="15" hidden="false" customHeight="false" outlineLevel="0" collapsed="false">
      <c r="A64" s="30"/>
      <c r="B64" s="30"/>
      <c r="C64" s="31"/>
      <c r="D64" s="32"/>
      <c r="E64" s="33"/>
      <c r="F64" s="33"/>
      <c r="G64" s="34"/>
      <c r="H64" s="35" t="str">
        <f aca="false">IF(OR($A64="",$C64=""),"",$C64+IF($D64="",0,$D64))</f>
        <v/>
      </c>
      <c r="I64" s="36" t="str">
        <f aca="false">IF(OR($A64="",$E64=""),"",$E64-IF($F64="",0,$F64))</f>
        <v/>
      </c>
      <c r="J64" s="37" t="str">
        <f aca="true">IF($M64="","",IF(OR($M64="PAGADA",TODAY()&lt;=$H64),"",TODAY()-$H64))</f>
        <v/>
      </c>
      <c r="K64" s="38" t="str">
        <f aca="false">IF($M64="","",IF($M64="PAGADA","✔ Pagada",IF($M64="CORRIENTE","🟢 Al corriente",IF($M64="PORVENCER","🟡 Por vencer",IF($M64="V1_30","🟠 Vencida 1–30",IF($M64="V31_60","🔴 Vencida 31–60",IF($M64="V61_90","🔴 Vencida 61–90","⛔ +90 días")))))))</f>
        <v/>
      </c>
      <c r="L64" s="39" t="str">
        <f aca="false">IF($M64="","",IF($M64="PAGADA","—",IF($M64="CORRIENTE","Aún no vence. Solo monitorea.",IF($M64="PORVENCER","Recordatorio amable antes del vencimiento.",IF($M64="V1_30","WhatsApp: reenvía la factura y pide fecha de pago.",IF($M64="V31_60","Llamada directa: acuerda monto y fecha concretos.",IF($M64="V61_90","Último aviso formal + plan de pagos por escrito.","Decide: convenio, cobranza externa o provisión.")))))))</f>
        <v/>
      </c>
      <c r="M64" s="0" t="str">
        <f aca="true">IF(OR($A64="",$C64="",$E64=""),"",IF($I64&lt;=0,"PAGADA",IF(TODAY()&gt;$H64,IF(TODAY()-$H64&lt;=30,"V1_30",IF(TODAY()-$H64&lt;=60,"V31_60",IF(TODAY()-$H64&lt;=90,"V61_90","V90"))),IF($H64-TODAY()&lt;=7,"PORVENCER","CORRIENTE"))))</f>
        <v/>
      </c>
    </row>
    <row r="65" customFormat="false" ht="15" hidden="false" customHeight="false" outlineLevel="0" collapsed="false">
      <c r="A65" s="30"/>
      <c r="B65" s="30"/>
      <c r="C65" s="31"/>
      <c r="D65" s="32"/>
      <c r="E65" s="33"/>
      <c r="F65" s="33"/>
      <c r="G65" s="34"/>
      <c r="H65" s="35" t="str">
        <f aca="false">IF(OR($A65="",$C65=""),"",$C65+IF($D65="",0,$D65))</f>
        <v/>
      </c>
      <c r="I65" s="36" t="str">
        <f aca="false">IF(OR($A65="",$E65=""),"",$E65-IF($F65="",0,$F65))</f>
        <v/>
      </c>
      <c r="J65" s="37" t="str">
        <f aca="true">IF($M65="","",IF(OR($M65="PAGADA",TODAY()&lt;=$H65),"",TODAY()-$H65))</f>
        <v/>
      </c>
      <c r="K65" s="38" t="str">
        <f aca="false">IF($M65="","",IF($M65="PAGADA","✔ Pagada",IF($M65="CORRIENTE","🟢 Al corriente",IF($M65="PORVENCER","🟡 Por vencer",IF($M65="V1_30","🟠 Vencida 1–30",IF($M65="V31_60","🔴 Vencida 31–60",IF($M65="V61_90","🔴 Vencida 61–90","⛔ +90 días")))))))</f>
        <v/>
      </c>
      <c r="L65" s="39" t="str">
        <f aca="false">IF($M65="","",IF($M65="PAGADA","—",IF($M65="CORRIENTE","Aún no vence. Solo monitorea.",IF($M65="PORVENCER","Recordatorio amable antes del vencimiento.",IF($M65="V1_30","WhatsApp: reenvía la factura y pide fecha de pago.",IF($M65="V31_60","Llamada directa: acuerda monto y fecha concretos.",IF($M65="V61_90","Último aviso formal + plan de pagos por escrito.","Decide: convenio, cobranza externa o provisión.")))))))</f>
        <v/>
      </c>
      <c r="M65" s="0" t="str">
        <f aca="true">IF(OR($A65="",$C65="",$E65=""),"",IF($I65&lt;=0,"PAGADA",IF(TODAY()&gt;$H65,IF(TODAY()-$H65&lt;=30,"V1_30",IF(TODAY()-$H65&lt;=60,"V31_60",IF(TODAY()-$H65&lt;=90,"V61_90","V90"))),IF($H65-TODAY()&lt;=7,"PORVENCER","CORRIENTE"))))</f>
        <v/>
      </c>
    </row>
    <row r="66" customFormat="false" ht="15" hidden="false" customHeight="false" outlineLevel="0" collapsed="false">
      <c r="A66" s="30"/>
      <c r="B66" s="30"/>
      <c r="C66" s="31"/>
      <c r="D66" s="32"/>
      <c r="E66" s="33"/>
      <c r="F66" s="33"/>
      <c r="G66" s="34"/>
      <c r="H66" s="35" t="str">
        <f aca="false">IF(OR($A66="",$C66=""),"",$C66+IF($D66="",0,$D66))</f>
        <v/>
      </c>
      <c r="I66" s="36" t="str">
        <f aca="false">IF(OR($A66="",$E66=""),"",$E66-IF($F66="",0,$F66))</f>
        <v/>
      </c>
      <c r="J66" s="37" t="str">
        <f aca="true">IF($M66="","",IF(OR($M66="PAGADA",TODAY()&lt;=$H66),"",TODAY()-$H66))</f>
        <v/>
      </c>
      <c r="K66" s="38" t="str">
        <f aca="false">IF($M66="","",IF($M66="PAGADA","✔ Pagada",IF($M66="CORRIENTE","🟢 Al corriente",IF($M66="PORVENCER","🟡 Por vencer",IF($M66="V1_30","🟠 Vencida 1–30",IF($M66="V31_60","🔴 Vencida 31–60",IF($M66="V61_90","🔴 Vencida 61–90","⛔ +90 días")))))))</f>
        <v/>
      </c>
      <c r="L66" s="39" t="str">
        <f aca="false">IF($M66="","",IF($M66="PAGADA","—",IF($M66="CORRIENTE","Aún no vence. Solo monitorea.",IF($M66="PORVENCER","Recordatorio amable antes del vencimiento.",IF($M66="V1_30","WhatsApp: reenvía la factura y pide fecha de pago.",IF($M66="V31_60","Llamada directa: acuerda monto y fecha concretos.",IF($M66="V61_90","Último aviso formal + plan de pagos por escrito.","Decide: convenio, cobranza externa o provisión.")))))))</f>
        <v/>
      </c>
      <c r="M66" s="0" t="str">
        <f aca="true">IF(OR($A66="",$C66="",$E66=""),"",IF($I66&lt;=0,"PAGADA",IF(TODAY()&gt;$H66,IF(TODAY()-$H66&lt;=30,"V1_30",IF(TODAY()-$H66&lt;=60,"V31_60",IF(TODAY()-$H66&lt;=90,"V61_90","V90"))),IF($H66-TODAY()&lt;=7,"PORVENCER","CORRIENTE"))))</f>
        <v/>
      </c>
    </row>
    <row r="67" customFormat="false" ht="15" hidden="false" customHeight="false" outlineLevel="0" collapsed="false">
      <c r="A67" s="30"/>
      <c r="B67" s="30"/>
      <c r="C67" s="31"/>
      <c r="D67" s="32"/>
      <c r="E67" s="33"/>
      <c r="F67" s="33"/>
      <c r="G67" s="34"/>
      <c r="H67" s="35" t="str">
        <f aca="false">IF(OR($A67="",$C67=""),"",$C67+IF($D67="",0,$D67))</f>
        <v/>
      </c>
      <c r="I67" s="36" t="str">
        <f aca="false">IF(OR($A67="",$E67=""),"",$E67-IF($F67="",0,$F67))</f>
        <v/>
      </c>
      <c r="J67" s="37" t="str">
        <f aca="true">IF($M67="","",IF(OR($M67="PAGADA",TODAY()&lt;=$H67),"",TODAY()-$H67))</f>
        <v/>
      </c>
      <c r="K67" s="38" t="str">
        <f aca="false">IF($M67="","",IF($M67="PAGADA","✔ Pagada",IF($M67="CORRIENTE","🟢 Al corriente",IF($M67="PORVENCER","🟡 Por vencer",IF($M67="V1_30","🟠 Vencida 1–30",IF($M67="V31_60","🔴 Vencida 31–60",IF($M67="V61_90","🔴 Vencida 61–90","⛔ +90 días")))))))</f>
        <v/>
      </c>
      <c r="L67" s="39" t="str">
        <f aca="false">IF($M67="","",IF($M67="PAGADA","—",IF($M67="CORRIENTE","Aún no vence. Solo monitorea.",IF($M67="PORVENCER","Recordatorio amable antes del vencimiento.",IF($M67="V1_30","WhatsApp: reenvía la factura y pide fecha de pago.",IF($M67="V31_60","Llamada directa: acuerda monto y fecha concretos.",IF($M67="V61_90","Último aviso formal + plan de pagos por escrito.","Decide: convenio, cobranza externa o provisión.")))))))</f>
        <v/>
      </c>
      <c r="M67" s="0" t="str">
        <f aca="true">IF(OR($A67="",$C67="",$E67=""),"",IF($I67&lt;=0,"PAGADA",IF(TODAY()&gt;$H67,IF(TODAY()-$H67&lt;=30,"V1_30",IF(TODAY()-$H67&lt;=60,"V31_60",IF(TODAY()-$H67&lt;=90,"V61_90","V90"))),IF($H67-TODAY()&lt;=7,"PORVENCER","CORRIENTE"))))</f>
        <v/>
      </c>
    </row>
    <row r="68" customFormat="false" ht="15" hidden="false" customHeight="false" outlineLevel="0" collapsed="false">
      <c r="A68" s="30"/>
      <c r="B68" s="30"/>
      <c r="C68" s="31"/>
      <c r="D68" s="32"/>
      <c r="E68" s="33"/>
      <c r="F68" s="33"/>
      <c r="G68" s="34"/>
      <c r="H68" s="35" t="str">
        <f aca="false">IF(OR($A68="",$C68=""),"",$C68+IF($D68="",0,$D68))</f>
        <v/>
      </c>
      <c r="I68" s="36" t="str">
        <f aca="false">IF(OR($A68="",$E68=""),"",$E68-IF($F68="",0,$F68))</f>
        <v/>
      </c>
      <c r="J68" s="37" t="str">
        <f aca="true">IF($M68="","",IF(OR($M68="PAGADA",TODAY()&lt;=$H68),"",TODAY()-$H68))</f>
        <v/>
      </c>
      <c r="K68" s="38" t="str">
        <f aca="false">IF($M68="","",IF($M68="PAGADA","✔ Pagada",IF($M68="CORRIENTE","🟢 Al corriente",IF($M68="PORVENCER","🟡 Por vencer",IF($M68="V1_30","🟠 Vencida 1–30",IF($M68="V31_60","🔴 Vencida 31–60",IF($M68="V61_90","🔴 Vencida 61–90","⛔ +90 días")))))))</f>
        <v/>
      </c>
      <c r="L68" s="39" t="str">
        <f aca="false">IF($M68="","",IF($M68="PAGADA","—",IF($M68="CORRIENTE","Aún no vence. Solo monitorea.",IF($M68="PORVENCER","Recordatorio amable antes del vencimiento.",IF($M68="V1_30","WhatsApp: reenvía la factura y pide fecha de pago.",IF($M68="V31_60","Llamada directa: acuerda monto y fecha concretos.",IF($M68="V61_90","Último aviso formal + plan de pagos por escrito.","Decide: convenio, cobranza externa o provisión.")))))))</f>
        <v/>
      </c>
      <c r="M68" s="0" t="str">
        <f aca="true">IF(OR($A68="",$C68="",$E68=""),"",IF($I68&lt;=0,"PAGADA",IF(TODAY()&gt;$H68,IF(TODAY()-$H68&lt;=30,"V1_30",IF(TODAY()-$H68&lt;=60,"V31_60",IF(TODAY()-$H68&lt;=90,"V61_90","V90"))),IF($H68-TODAY()&lt;=7,"PORVENCER","CORRIENTE"))))</f>
        <v/>
      </c>
    </row>
    <row r="69" customFormat="false" ht="15" hidden="false" customHeight="false" outlineLevel="0" collapsed="false">
      <c r="A69" s="30"/>
      <c r="B69" s="30"/>
      <c r="C69" s="31"/>
      <c r="D69" s="32"/>
      <c r="E69" s="33"/>
      <c r="F69" s="33"/>
      <c r="G69" s="34"/>
      <c r="H69" s="35" t="str">
        <f aca="false">IF(OR($A69="",$C69=""),"",$C69+IF($D69="",0,$D69))</f>
        <v/>
      </c>
      <c r="I69" s="36" t="str">
        <f aca="false">IF(OR($A69="",$E69=""),"",$E69-IF($F69="",0,$F69))</f>
        <v/>
      </c>
      <c r="J69" s="37" t="str">
        <f aca="true">IF($M69="","",IF(OR($M69="PAGADA",TODAY()&lt;=$H69),"",TODAY()-$H69))</f>
        <v/>
      </c>
      <c r="K69" s="38" t="str">
        <f aca="false">IF($M69="","",IF($M69="PAGADA","✔ Pagada",IF($M69="CORRIENTE","🟢 Al corriente",IF($M69="PORVENCER","🟡 Por vencer",IF($M69="V1_30","🟠 Vencida 1–30",IF($M69="V31_60","🔴 Vencida 31–60",IF($M69="V61_90","🔴 Vencida 61–90","⛔ +90 días")))))))</f>
        <v/>
      </c>
      <c r="L69" s="39" t="str">
        <f aca="false">IF($M69="","",IF($M69="PAGADA","—",IF($M69="CORRIENTE","Aún no vence. Solo monitorea.",IF($M69="PORVENCER","Recordatorio amable antes del vencimiento.",IF($M69="V1_30","WhatsApp: reenvía la factura y pide fecha de pago.",IF($M69="V31_60","Llamada directa: acuerda monto y fecha concretos.",IF($M69="V61_90","Último aviso formal + plan de pagos por escrito.","Decide: convenio, cobranza externa o provisión.")))))))</f>
        <v/>
      </c>
      <c r="M69" s="0" t="str">
        <f aca="true">IF(OR($A69="",$C69="",$E69=""),"",IF($I69&lt;=0,"PAGADA",IF(TODAY()&gt;$H69,IF(TODAY()-$H69&lt;=30,"V1_30",IF(TODAY()-$H69&lt;=60,"V31_60",IF(TODAY()-$H69&lt;=90,"V61_90","V90"))),IF($H69-TODAY()&lt;=7,"PORVENCER","CORRIENTE"))))</f>
        <v/>
      </c>
    </row>
    <row r="70" customFormat="false" ht="15" hidden="false" customHeight="false" outlineLevel="0" collapsed="false">
      <c r="A70" s="30"/>
      <c r="B70" s="30"/>
      <c r="C70" s="31"/>
      <c r="D70" s="32"/>
      <c r="E70" s="33"/>
      <c r="F70" s="33"/>
      <c r="G70" s="34"/>
      <c r="H70" s="35" t="str">
        <f aca="false">IF(OR($A70="",$C70=""),"",$C70+IF($D70="",0,$D70))</f>
        <v/>
      </c>
      <c r="I70" s="36" t="str">
        <f aca="false">IF(OR($A70="",$E70=""),"",$E70-IF($F70="",0,$F70))</f>
        <v/>
      </c>
      <c r="J70" s="37" t="str">
        <f aca="true">IF($M70="","",IF(OR($M70="PAGADA",TODAY()&lt;=$H70),"",TODAY()-$H70))</f>
        <v/>
      </c>
      <c r="K70" s="38" t="str">
        <f aca="false">IF($M70="","",IF($M70="PAGADA","✔ Pagada",IF($M70="CORRIENTE","🟢 Al corriente",IF($M70="PORVENCER","🟡 Por vencer",IF($M70="V1_30","🟠 Vencida 1–30",IF($M70="V31_60","🔴 Vencida 31–60",IF($M70="V61_90","🔴 Vencida 61–90","⛔ +90 días")))))))</f>
        <v/>
      </c>
      <c r="L70" s="39" t="str">
        <f aca="false">IF($M70="","",IF($M70="PAGADA","—",IF($M70="CORRIENTE","Aún no vence. Solo monitorea.",IF($M70="PORVENCER","Recordatorio amable antes del vencimiento.",IF($M70="V1_30","WhatsApp: reenvía la factura y pide fecha de pago.",IF($M70="V31_60","Llamada directa: acuerda monto y fecha concretos.",IF($M70="V61_90","Último aviso formal + plan de pagos por escrito.","Decide: convenio, cobranza externa o provisión.")))))))</f>
        <v/>
      </c>
      <c r="M70" s="0" t="str">
        <f aca="true">IF(OR($A70="",$C70="",$E70=""),"",IF($I70&lt;=0,"PAGADA",IF(TODAY()&gt;$H70,IF(TODAY()-$H70&lt;=30,"V1_30",IF(TODAY()-$H70&lt;=60,"V31_60",IF(TODAY()-$H70&lt;=90,"V61_90","V90"))),IF($H70-TODAY()&lt;=7,"PORVENCER","CORRIENTE"))))</f>
        <v/>
      </c>
    </row>
    <row r="71" customFormat="false" ht="15" hidden="false" customHeight="false" outlineLevel="0" collapsed="false">
      <c r="A71" s="30"/>
      <c r="B71" s="30"/>
      <c r="C71" s="31"/>
      <c r="D71" s="32"/>
      <c r="E71" s="33"/>
      <c r="F71" s="33"/>
      <c r="G71" s="34"/>
      <c r="H71" s="35" t="str">
        <f aca="false">IF(OR($A71="",$C71=""),"",$C71+IF($D71="",0,$D71))</f>
        <v/>
      </c>
      <c r="I71" s="36" t="str">
        <f aca="false">IF(OR($A71="",$E71=""),"",$E71-IF($F71="",0,$F71))</f>
        <v/>
      </c>
      <c r="J71" s="37" t="str">
        <f aca="true">IF($M71="","",IF(OR($M71="PAGADA",TODAY()&lt;=$H71),"",TODAY()-$H71))</f>
        <v/>
      </c>
      <c r="K71" s="38" t="str">
        <f aca="false">IF($M71="","",IF($M71="PAGADA","✔ Pagada",IF($M71="CORRIENTE","🟢 Al corriente",IF($M71="PORVENCER","🟡 Por vencer",IF($M71="V1_30","🟠 Vencida 1–30",IF($M71="V31_60","🔴 Vencida 31–60",IF($M71="V61_90","🔴 Vencida 61–90","⛔ +90 días")))))))</f>
        <v/>
      </c>
      <c r="L71" s="39" t="str">
        <f aca="false">IF($M71="","",IF($M71="PAGADA","—",IF($M71="CORRIENTE","Aún no vence. Solo monitorea.",IF($M71="PORVENCER","Recordatorio amable antes del vencimiento.",IF($M71="V1_30","WhatsApp: reenvía la factura y pide fecha de pago.",IF($M71="V31_60","Llamada directa: acuerda monto y fecha concretos.",IF($M71="V61_90","Último aviso formal + plan de pagos por escrito.","Decide: convenio, cobranza externa o provisión.")))))))</f>
        <v/>
      </c>
      <c r="M71" s="0" t="str">
        <f aca="true">IF(OR($A71="",$C71="",$E71=""),"",IF($I71&lt;=0,"PAGADA",IF(TODAY()&gt;$H71,IF(TODAY()-$H71&lt;=30,"V1_30",IF(TODAY()-$H71&lt;=60,"V31_60",IF(TODAY()-$H71&lt;=90,"V61_90","V90"))),IF($H71-TODAY()&lt;=7,"PORVENCER","CORRIENTE"))))</f>
        <v/>
      </c>
    </row>
    <row r="72" customFormat="false" ht="15" hidden="false" customHeight="false" outlineLevel="0" collapsed="false">
      <c r="A72" s="30"/>
      <c r="B72" s="30"/>
      <c r="C72" s="31"/>
      <c r="D72" s="32"/>
      <c r="E72" s="33"/>
      <c r="F72" s="33"/>
      <c r="G72" s="34"/>
      <c r="H72" s="35" t="str">
        <f aca="false">IF(OR($A72="",$C72=""),"",$C72+IF($D72="",0,$D72))</f>
        <v/>
      </c>
      <c r="I72" s="36" t="str">
        <f aca="false">IF(OR($A72="",$E72=""),"",$E72-IF($F72="",0,$F72))</f>
        <v/>
      </c>
      <c r="J72" s="37" t="str">
        <f aca="true">IF($M72="","",IF(OR($M72="PAGADA",TODAY()&lt;=$H72),"",TODAY()-$H72))</f>
        <v/>
      </c>
      <c r="K72" s="38" t="str">
        <f aca="false">IF($M72="","",IF($M72="PAGADA","✔ Pagada",IF($M72="CORRIENTE","🟢 Al corriente",IF($M72="PORVENCER","🟡 Por vencer",IF($M72="V1_30","🟠 Vencida 1–30",IF($M72="V31_60","🔴 Vencida 31–60",IF($M72="V61_90","🔴 Vencida 61–90","⛔ +90 días")))))))</f>
        <v/>
      </c>
      <c r="L72" s="39" t="str">
        <f aca="false">IF($M72="","",IF($M72="PAGADA","—",IF($M72="CORRIENTE","Aún no vence. Solo monitorea.",IF($M72="PORVENCER","Recordatorio amable antes del vencimiento.",IF($M72="V1_30","WhatsApp: reenvía la factura y pide fecha de pago.",IF($M72="V31_60","Llamada directa: acuerda monto y fecha concretos.",IF($M72="V61_90","Último aviso formal + plan de pagos por escrito.","Decide: convenio, cobranza externa o provisión.")))))))</f>
        <v/>
      </c>
      <c r="M72" s="0" t="str">
        <f aca="true">IF(OR($A72="",$C72="",$E72=""),"",IF($I72&lt;=0,"PAGADA",IF(TODAY()&gt;$H72,IF(TODAY()-$H72&lt;=30,"V1_30",IF(TODAY()-$H72&lt;=60,"V31_60",IF(TODAY()-$H72&lt;=90,"V61_90","V90"))),IF($H72-TODAY()&lt;=7,"PORVENCER","CORRIENTE"))))</f>
        <v/>
      </c>
    </row>
    <row r="73" customFormat="false" ht="15" hidden="false" customHeight="false" outlineLevel="0" collapsed="false">
      <c r="A73" s="30"/>
      <c r="B73" s="30"/>
      <c r="C73" s="31"/>
      <c r="D73" s="32"/>
      <c r="E73" s="33"/>
      <c r="F73" s="33"/>
      <c r="G73" s="34"/>
      <c r="H73" s="35" t="str">
        <f aca="false">IF(OR($A73="",$C73=""),"",$C73+IF($D73="",0,$D73))</f>
        <v/>
      </c>
      <c r="I73" s="36" t="str">
        <f aca="false">IF(OR($A73="",$E73=""),"",$E73-IF($F73="",0,$F73))</f>
        <v/>
      </c>
      <c r="J73" s="37" t="str">
        <f aca="true">IF($M73="","",IF(OR($M73="PAGADA",TODAY()&lt;=$H73),"",TODAY()-$H73))</f>
        <v/>
      </c>
      <c r="K73" s="38" t="str">
        <f aca="false">IF($M73="","",IF($M73="PAGADA","✔ Pagada",IF($M73="CORRIENTE","🟢 Al corriente",IF($M73="PORVENCER","🟡 Por vencer",IF($M73="V1_30","🟠 Vencida 1–30",IF($M73="V31_60","🔴 Vencida 31–60",IF($M73="V61_90","🔴 Vencida 61–90","⛔ +90 días")))))))</f>
        <v/>
      </c>
      <c r="L73" s="39" t="str">
        <f aca="false">IF($M73="","",IF($M73="PAGADA","—",IF($M73="CORRIENTE","Aún no vence. Solo monitorea.",IF($M73="PORVENCER","Recordatorio amable antes del vencimiento.",IF($M73="V1_30","WhatsApp: reenvía la factura y pide fecha de pago.",IF($M73="V31_60","Llamada directa: acuerda monto y fecha concretos.",IF($M73="V61_90","Último aviso formal + plan de pagos por escrito.","Decide: convenio, cobranza externa o provisión.")))))))</f>
        <v/>
      </c>
      <c r="M73" s="0" t="str">
        <f aca="true">IF(OR($A73="",$C73="",$E73=""),"",IF($I73&lt;=0,"PAGADA",IF(TODAY()&gt;$H73,IF(TODAY()-$H73&lt;=30,"V1_30",IF(TODAY()-$H73&lt;=60,"V31_60",IF(TODAY()-$H73&lt;=90,"V61_90","V90"))),IF($H73-TODAY()&lt;=7,"PORVENCER","CORRIENTE"))))</f>
        <v/>
      </c>
    </row>
    <row r="74" customFormat="false" ht="15" hidden="false" customHeight="false" outlineLevel="0" collapsed="false">
      <c r="A74" s="30"/>
      <c r="B74" s="30"/>
      <c r="C74" s="31"/>
      <c r="D74" s="32"/>
      <c r="E74" s="33"/>
      <c r="F74" s="33"/>
      <c r="G74" s="34"/>
      <c r="H74" s="35" t="str">
        <f aca="false">IF(OR($A74="",$C74=""),"",$C74+IF($D74="",0,$D74))</f>
        <v/>
      </c>
      <c r="I74" s="36" t="str">
        <f aca="false">IF(OR($A74="",$E74=""),"",$E74-IF($F74="",0,$F74))</f>
        <v/>
      </c>
      <c r="J74" s="37" t="str">
        <f aca="true">IF($M74="","",IF(OR($M74="PAGADA",TODAY()&lt;=$H74),"",TODAY()-$H74))</f>
        <v/>
      </c>
      <c r="K74" s="38" t="str">
        <f aca="false">IF($M74="","",IF($M74="PAGADA","✔ Pagada",IF($M74="CORRIENTE","🟢 Al corriente",IF($M74="PORVENCER","🟡 Por vencer",IF($M74="V1_30","🟠 Vencida 1–30",IF($M74="V31_60","🔴 Vencida 31–60",IF($M74="V61_90","🔴 Vencida 61–90","⛔ +90 días")))))))</f>
        <v/>
      </c>
      <c r="L74" s="39" t="str">
        <f aca="false">IF($M74="","",IF($M74="PAGADA","—",IF($M74="CORRIENTE","Aún no vence. Solo monitorea.",IF($M74="PORVENCER","Recordatorio amable antes del vencimiento.",IF($M74="V1_30","WhatsApp: reenvía la factura y pide fecha de pago.",IF($M74="V31_60","Llamada directa: acuerda monto y fecha concretos.",IF($M74="V61_90","Último aviso formal + plan de pagos por escrito.","Decide: convenio, cobranza externa o provisión.")))))))</f>
        <v/>
      </c>
      <c r="M74" s="0" t="str">
        <f aca="true">IF(OR($A74="",$C74="",$E74=""),"",IF($I74&lt;=0,"PAGADA",IF(TODAY()&gt;$H74,IF(TODAY()-$H74&lt;=30,"V1_30",IF(TODAY()-$H74&lt;=60,"V31_60",IF(TODAY()-$H74&lt;=90,"V61_90","V90"))),IF($H74-TODAY()&lt;=7,"PORVENCER","CORRIENTE"))))</f>
        <v/>
      </c>
    </row>
    <row r="75" customFormat="false" ht="15" hidden="false" customHeight="false" outlineLevel="0" collapsed="false">
      <c r="A75" s="30"/>
      <c r="B75" s="30"/>
      <c r="C75" s="31"/>
      <c r="D75" s="32"/>
      <c r="E75" s="33"/>
      <c r="F75" s="33"/>
      <c r="G75" s="34"/>
      <c r="H75" s="35" t="str">
        <f aca="false">IF(OR($A75="",$C75=""),"",$C75+IF($D75="",0,$D75))</f>
        <v/>
      </c>
      <c r="I75" s="36" t="str">
        <f aca="false">IF(OR($A75="",$E75=""),"",$E75-IF($F75="",0,$F75))</f>
        <v/>
      </c>
      <c r="J75" s="37" t="str">
        <f aca="true">IF($M75="","",IF(OR($M75="PAGADA",TODAY()&lt;=$H75),"",TODAY()-$H75))</f>
        <v/>
      </c>
      <c r="K75" s="38" t="str">
        <f aca="false">IF($M75="","",IF($M75="PAGADA","✔ Pagada",IF($M75="CORRIENTE","🟢 Al corriente",IF($M75="PORVENCER","🟡 Por vencer",IF($M75="V1_30","🟠 Vencida 1–30",IF($M75="V31_60","🔴 Vencida 31–60",IF($M75="V61_90","🔴 Vencida 61–90","⛔ +90 días")))))))</f>
        <v/>
      </c>
      <c r="L75" s="39" t="str">
        <f aca="false">IF($M75="","",IF($M75="PAGADA","—",IF($M75="CORRIENTE","Aún no vence. Solo monitorea.",IF($M75="PORVENCER","Recordatorio amable antes del vencimiento.",IF($M75="V1_30","WhatsApp: reenvía la factura y pide fecha de pago.",IF($M75="V31_60","Llamada directa: acuerda monto y fecha concretos.",IF($M75="V61_90","Último aviso formal + plan de pagos por escrito.","Decide: convenio, cobranza externa o provisión.")))))))</f>
        <v/>
      </c>
      <c r="M75" s="0" t="str">
        <f aca="true">IF(OR($A75="",$C75="",$E75=""),"",IF($I75&lt;=0,"PAGADA",IF(TODAY()&gt;$H75,IF(TODAY()-$H75&lt;=30,"V1_30",IF(TODAY()-$H75&lt;=60,"V31_60",IF(TODAY()-$H75&lt;=90,"V61_90","V90"))),IF($H75-TODAY()&lt;=7,"PORVENCER","CORRIENTE"))))</f>
        <v/>
      </c>
    </row>
    <row r="76" customFormat="false" ht="15" hidden="false" customHeight="false" outlineLevel="0" collapsed="false">
      <c r="A76" s="30"/>
      <c r="B76" s="30"/>
      <c r="C76" s="31"/>
      <c r="D76" s="32"/>
      <c r="E76" s="33"/>
      <c r="F76" s="33"/>
      <c r="G76" s="34"/>
      <c r="H76" s="35" t="str">
        <f aca="false">IF(OR($A76="",$C76=""),"",$C76+IF($D76="",0,$D76))</f>
        <v/>
      </c>
      <c r="I76" s="36" t="str">
        <f aca="false">IF(OR($A76="",$E76=""),"",$E76-IF($F76="",0,$F76))</f>
        <v/>
      </c>
      <c r="J76" s="37" t="str">
        <f aca="true">IF($M76="","",IF(OR($M76="PAGADA",TODAY()&lt;=$H76),"",TODAY()-$H76))</f>
        <v/>
      </c>
      <c r="K76" s="38" t="str">
        <f aca="false">IF($M76="","",IF($M76="PAGADA","✔ Pagada",IF($M76="CORRIENTE","🟢 Al corriente",IF($M76="PORVENCER","🟡 Por vencer",IF($M76="V1_30","🟠 Vencida 1–30",IF($M76="V31_60","🔴 Vencida 31–60",IF($M76="V61_90","🔴 Vencida 61–90","⛔ +90 días")))))))</f>
        <v/>
      </c>
      <c r="L76" s="39" t="str">
        <f aca="false">IF($M76="","",IF($M76="PAGADA","—",IF($M76="CORRIENTE","Aún no vence. Solo monitorea.",IF($M76="PORVENCER","Recordatorio amable antes del vencimiento.",IF($M76="V1_30","WhatsApp: reenvía la factura y pide fecha de pago.",IF($M76="V31_60","Llamada directa: acuerda monto y fecha concretos.",IF($M76="V61_90","Último aviso formal + plan de pagos por escrito.","Decide: convenio, cobranza externa o provisión.")))))))</f>
        <v/>
      </c>
      <c r="M76" s="0" t="str">
        <f aca="true">IF(OR($A76="",$C76="",$E76=""),"",IF($I76&lt;=0,"PAGADA",IF(TODAY()&gt;$H76,IF(TODAY()-$H76&lt;=30,"V1_30",IF(TODAY()-$H76&lt;=60,"V31_60",IF(TODAY()-$H76&lt;=90,"V61_90","V90"))),IF($H76-TODAY()&lt;=7,"PORVENCER","CORRIENTE"))))</f>
        <v/>
      </c>
    </row>
    <row r="77" customFormat="false" ht="15" hidden="false" customHeight="false" outlineLevel="0" collapsed="false">
      <c r="A77" s="30"/>
      <c r="B77" s="30"/>
      <c r="C77" s="31"/>
      <c r="D77" s="32"/>
      <c r="E77" s="33"/>
      <c r="F77" s="33"/>
      <c r="G77" s="34"/>
      <c r="H77" s="35" t="str">
        <f aca="false">IF(OR($A77="",$C77=""),"",$C77+IF($D77="",0,$D77))</f>
        <v/>
      </c>
      <c r="I77" s="36" t="str">
        <f aca="false">IF(OR($A77="",$E77=""),"",$E77-IF($F77="",0,$F77))</f>
        <v/>
      </c>
      <c r="J77" s="37" t="str">
        <f aca="true">IF($M77="","",IF(OR($M77="PAGADA",TODAY()&lt;=$H77),"",TODAY()-$H77))</f>
        <v/>
      </c>
      <c r="K77" s="38" t="str">
        <f aca="false">IF($M77="","",IF($M77="PAGADA","✔ Pagada",IF($M77="CORRIENTE","🟢 Al corriente",IF($M77="PORVENCER","🟡 Por vencer",IF($M77="V1_30","🟠 Vencida 1–30",IF($M77="V31_60","🔴 Vencida 31–60",IF($M77="V61_90","🔴 Vencida 61–90","⛔ +90 días")))))))</f>
        <v/>
      </c>
      <c r="L77" s="39" t="str">
        <f aca="false">IF($M77="","",IF($M77="PAGADA","—",IF($M77="CORRIENTE","Aún no vence. Solo monitorea.",IF($M77="PORVENCER","Recordatorio amable antes del vencimiento.",IF($M77="V1_30","WhatsApp: reenvía la factura y pide fecha de pago.",IF($M77="V31_60","Llamada directa: acuerda monto y fecha concretos.",IF($M77="V61_90","Último aviso formal + plan de pagos por escrito.","Decide: convenio, cobranza externa o provisión.")))))))</f>
        <v/>
      </c>
      <c r="M77" s="0" t="str">
        <f aca="true">IF(OR($A77="",$C77="",$E77=""),"",IF($I77&lt;=0,"PAGADA",IF(TODAY()&gt;$H77,IF(TODAY()-$H77&lt;=30,"V1_30",IF(TODAY()-$H77&lt;=60,"V31_60",IF(TODAY()-$H77&lt;=90,"V61_90","V90"))),IF($H77-TODAY()&lt;=7,"PORVENCER","CORRIENTE"))))</f>
        <v/>
      </c>
    </row>
    <row r="78" customFormat="false" ht="15" hidden="false" customHeight="false" outlineLevel="0" collapsed="false">
      <c r="A78" s="30"/>
      <c r="B78" s="30"/>
      <c r="C78" s="31"/>
      <c r="D78" s="32"/>
      <c r="E78" s="33"/>
      <c r="F78" s="33"/>
      <c r="G78" s="34"/>
      <c r="H78" s="35" t="str">
        <f aca="false">IF(OR($A78="",$C78=""),"",$C78+IF($D78="",0,$D78))</f>
        <v/>
      </c>
      <c r="I78" s="36" t="str">
        <f aca="false">IF(OR($A78="",$E78=""),"",$E78-IF($F78="",0,$F78))</f>
        <v/>
      </c>
      <c r="J78" s="37" t="str">
        <f aca="true">IF($M78="","",IF(OR($M78="PAGADA",TODAY()&lt;=$H78),"",TODAY()-$H78))</f>
        <v/>
      </c>
      <c r="K78" s="38" t="str">
        <f aca="false">IF($M78="","",IF($M78="PAGADA","✔ Pagada",IF($M78="CORRIENTE","🟢 Al corriente",IF($M78="PORVENCER","🟡 Por vencer",IF($M78="V1_30","🟠 Vencida 1–30",IF($M78="V31_60","🔴 Vencida 31–60",IF($M78="V61_90","🔴 Vencida 61–90","⛔ +90 días")))))))</f>
        <v/>
      </c>
      <c r="L78" s="39" t="str">
        <f aca="false">IF($M78="","",IF($M78="PAGADA","—",IF($M78="CORRIENTE","Aún no vence. Solo monitorea.",IF($M78="PORVENCER","Recordatorio amable antes del vencimiento.",IF($M78="V1_30","WhatsApp: reenvía la factura y pide fecha de pago.",IF($M78="V31_60","Llamada directa: acuerda monto y fecha concretos.",IF($M78="V61_90","Último aviso formal + plan de pagos por escrito.","Decide: convenio, cobranza externa o provisión.")))))))</f>
        <v/>
      </c>
      <c r="M78" s="0" t="str">
        <f aca="true">IF(OR($A78="",$C78="",$E78=""),"",IF($I78&lt;=0,"PAGADA",IF(TODAY()&gt;$H78,IF(TODAY()-$H78&lt;=30,"V1_30",IF(TODAY()-$H78&lt;=60,"V31_60",IF(TODAY()-$H78&lt;=90,"V61_90","V90"))),IF($H78-TODAY()&lt;=7,"PORVENCER","CORRIENTE"))))</f>
        <v/>
      </c>
    </row>
    <row r="79" customFormat="false" ht="15" hidden="false" customHeight="false" outlineLevel="0" collapsed="false">
      <c r="A79" s="30"/>
      <c r="B79" s="30"/>
      <c r="C79" s="31"/>
      <c r="D79" s="32"/>
      <c r="E79" s="33"/>
      <c r="F79" s="33"/>
      <c r="G79" s="34"/>
      <c r="H79" s="35" t="str">
        <f aca="false">IF(OR($A79="",$C79=""),"",$C79+IF($D79="",0,$D79))</f>
        <v/>
      </c>
      <c r="I79" s="36" t="str">
        <f aca="false">IF(OR($A79="",$E79=""),"",$E79-IF($F79="",0,$F79))</f>
        <v/>
      </c>
      <c r="J79" s="37" t="str">
        <f aca="true">IF($M79="","",IF(OR($M79="PAGADA",TODAY()&lt;=$H79),"",TODAY()-$H79))</f>
        <v/>
      </c>
      <c r="K79" s="38" t="str">
        <f aca="false">IF($M79="","",IF($M79="PAGADA","✔ Pagada",IF($M79="CORRIENTE","🟢 Al corriente",IF($M79="PORVENCER","🟡 Por vencer",IF($M79="V1_30","🟠 Vencida 1–30",IF($M79="V31_60","🔴 Vencida 31–60",IF($M79="V61_90","🔴 Vencida 61–90","⛔ +90 días")))))))</f>
        <v/>
      </c>
      <c r="L79" s="39" t="str">
        <f aca="false">IF($M79="","",IF($M79="PAGADA","—",IF($M79="CORRIENTE","Aún no vence. Solo monitorea.",IF($M79="PORVENCER","Recordatorio amable antes del vencimiento.",IF($M79="V1_30","WhatsApp: reenvía la factura y pide fecha de pago.",IF($M79="V31_60","Llamada directa: acuerda monto y fecha concretos.",IF($M79="V61_90","Último aviso formal + plan de pagos por escrito.","Decide: convenio, cobranza externa o provisión.")))))))</f>
        <v/>
      </c>
      <c r="M79" s="0" t="str">
        <f aca="true">IF(OR($A79="",$C79="",$E79=""),"",IF($I79&lt;=0,"PAGADA",IF(TODAY()&gt;$H79,IF(TODAY()-$H79&lt;=30,"V1_30",IF(TODAY()-$H79&lt;=60,"V31_60",IF(TODAY()-$H79&lt;=90,"V61_90","V90"))),IF($H79-TODAY()&lt;=7,"PORVENCER","CORRIENTE"))))</f>
        <v/>
      </c>
    </row>
    <row r="80" customFormat="false" ht="15" hidden="false" customHeight="false" outlineLevel="0" collapsed="false">
      <c r="A80" s="30"/>
      <c r="B80" s="30"/>
      <c r="C80" s="31"/>
      <c r="D80" s="32"/>
      <c r="E80" s="33"/>
      <c r="F80" s="33"/>
      <c r="G80" s="34"/>
      <c r="H80" s="35" t="str">
        <f aca="false">IF(OR($A80="",$C80=""),"",$C80+IF($D80="",0,$D80))</f>
        <v/>
      </c>
      <c r="I80" s="36" t="str">
        <f aca="false">IF(OR($A80="",$E80=""),"",$E80-IF($F80="",0,$F80))</f>
        <v/>
      </c>
      <c r="J80" s="37" t="str">
        <f aca="true">IF($M80="","",IF(OR($M80="PAGADA",TODAY()&lt;=$H80),"",TODAY()-$H80))</f>
        <v/>
      </c>
      <c r="K80" s="38" t="str">
        <f aca="false">IF($M80="","",IF($M80="PAGADA","✔ Pagada",IF($M80="CORRIENTE","🟢 Al corriente",IF($M80="PORVENCER","🟡 Por vencer",IF($M80="V1_30","🟠 Vencida 1–30",IF($M80="V31_60","🔴 Vencida 31–60",IF($M80="V61_90","🔴 Vencida 61–90","⛔ +90 días")))))))</f>
        <v/>
      </c>
      <c r="L80" s="39" t="str">
        <f aca="false">IF($M80="","",IF($M80="PAGADA","—",IF($M80="CORRIENTE","Aún no vence. Solo monitorea.",IF($M80="PORVENCER","Recordatorio amable antes del vencimiento.",IF($M80="V1_30","WhatsApp: reenvía la factura y pide fecha de pago.",IF($M80="V31_60","Llamada directa: acuerda monto y fecha concretos.",IF($M80="V61_90","Último aviso formal + plan de pagos por escrito.","Decide: convenio, cobranza externa o provisión.")))))))</f>
        <v/>
      </c>
      <c r="M80" s="0" t="str">
        <f aca="true">IF(OR($A80="",$C80="",$E80=""),"",IF($I80&lt;=0,"PAGADA",IF(TODAY()&gt;$H80,IF(TODAY()-$H80&lt;=30,"V1_30",IF(TODAY()-$H80&lt;=60,"V31_60",IF(TODAY()-$H80&lt;=90,"V61_90","V90"))),IF($H80-TODAY()&lt;=7,"PORVENCER","CORRIENTE"))))</f>
        <v/>
      </c>
    </row>
    <row r="81" customFormat="false" ht="15" hidden="false" customHeight="false" outlineLevel="0" collapsed="false">
      <c r="A81" s="30"/>
      <c r="B81" s="30"/>
      <c r="C81" s="31"/>
      <c r="D81" s="32"/>
      <c r="E81" s="33"/>
      <c r="F81" s="33"/>
      <c r="G81" s="34"/>
      <c r="H81" s="35" t="str">
        <f aca="false">IF(OR($A81="",$C81=""),"",$C81+IF($D81="",0,$D81))</f>
        <v/>
      </c>
      <c r="I81" s="36" t="str">
        <f aca="false">IF(OR($A81="",$E81=""),"",$E81-IF($F81="",0,$F81))</f>
        <v/>
      </c>
      <c r="J81" s="37" t="str">
        <f aca="true">IF($M81="","",IF(OR($M81="PAGADA",TODAY()&lt;=$H81),"",TODAY()-$H81))</f>
        <v/>
      </c>
      <c r="K81" s="38" t="str">
        <f aca="false">IF($M81="","",IF($M81="PAGADA","✔ Pagada",IF($M81="CORRIENTE","🟢 Al corriente",IF($M81="PORVENCER","🟡 Por vencer",IF($M81="V1_30","🟠 Vencida 1–30",IF($M81="V31_60","🔴 Vencida 31–60",IF($M81="V61_90","🔴 Vencida 61–90","⛔ +90 días")))))))</f>
        <v/>
      </c>
      <c r="L81" s="39" t="str">
        <f aca="false">IF($M81="","",IF($M81="PAGADA","—",IF($M81="CORRIENTE","Aún no vence. Solo monitorea.",IF($M81="PORVENCER","Recordatorio amable antes del vencimiento.",IF($M81="V1_30","WhatsApp: reenvía la factura y pide fecha de pago.",IF($M81="V31_60","Llamada directa: acuerda monto y fecha concretos.",IF($M81="V61_90","Último aviso formal + plan de pagos por escrito.","Decide: convenio, cobranza externa o provisión.")))))))</f>
        <v/>
      </c>
      <c r="M81" s="0" t="str">
        <f aca="true">IF(OR($A81="",$C81="",$E81=""),"",IF($I81&lt;=0,"PAGADA",IF(TODAY()&gt;$H81,IF(TODAY()-$H81&lt;=30,"V1_30",IF(TODAY()-$H81&lt;=60,"V31_60",IF(TODAY()-$H81&lt;=90,"V61_90","V90"))),IF($H81-TODAY()&lt;=7,"PORVENCER","CORRIENTE"))))</f>
        <v/>
      </c>
    </row>
    <row r="82" customFormat="false" ht="15" hidden="false" customHeight="false" outlineLevel="0" collapsed="false">
      <c r="A82" s="30"/>
      <c r="B82" s="30"/>
      <c r="C82" s="31"/>
      <c r="D82" s="32"/>
      <c r="E82" s="33"/>
      <c r="F82" s="33"/>
      <c r="G82" s="34"/>
      <c r="H82" s="35" t="str">
        <f aca="false">IF(OR($A82="",$C82=""),"",$C82+IF($D82="",0,$D82))</f>
        <v/>
      </c>
      <c r="I82" s="36" t="str">
        <f aca="false">IF(OR($A82="",$E82=""),"",$E82-IF($F82="",0,$F82))</f>
        <v/>
      </c>
      <c r="J82" s="37" t="str">
        <f aca="true">IF($M82="","",IF(OR($M82="PAGADA",TODAY()&lt;=$H82),"",TODAY()-$H82))</f>
        <v/>
      </c>
      <c r="K82" s="38" t="str">
        <f aca="false">IF($M82="","",IF($M82="PAGADA","✔ Pagada",IF($M82="CORRIENTE","🟢 Al corriente",IF($M82="PORVENCER","🟡 Por vencer",IF($M82="V1_30","🟠 Vencida 1–30",IF($M82="V31_60","🔴 Vencida 31–60",IF($M82="V61_90","🔴 Vencida 61–90","⛔ +90 días")))))))</f>
        <v/>
      </c>
      <c r="L82" s="39" t="str">
        <f aca="false">IF($M82="","",IF($M82="PAGADA","—",IF($M82="CORRIENTE","Aún no vence. Solo monitorea.",IF($M82="PORVENCER","Recordatorio amable antes del vencimiento.",IF($M82="V1_30","WhatsApp: reenvía la factura y pide fecha de pago.",IF($M82="V31_60","Llamada directa: acuerda monto y fecha concretos.",IF($M82="V61_90","Último aviso formal + plan de pagos por escrito.","Decide: convenio, cobranza externa o provisión.")))))))</f>
        <v/>
      </c>
      <c r="M82" s="0" t="str">
        <f aca="true">IF(OR($A82="",$C82="",$E82=""),"",IF($I82&lt;=0,"PAGADA",IF(TODAY()&gt;$H82,IF(TODAY()-$H82&lt;=30,"V1_30",IF(TODAY()-$H82&lt;=60,"V31_60",IF(TODAY()-$H82&lt;=90,"V61_90","V90"))),IF($H82-TODAY()&lt;=7,"PORVENCER","CORRIENTE"))))</f>
        <v/>
      </c>
    </row>
    <row r="83" customFormat="false" ht="15" hidden="false" customHeight="false" outlineLevel="0" collapsed="false">
      <c r="A83" s="30"/>
      <c r="B83" s="30"/>
      <c r="C83" s="31"/>
      <c r="D83" s="32"/>
      <c r="E83" s="33"/>
      <c r="F83" s="33"/>
      <c r="G83" s="34"/>
      <c r="H83" s="35" t="str">
        <f aca="false">IF(OR($A83="",$C83=""),"",$C83+IF($D83="",0,$D83))</f>
        <v/>
      </c>
      <c r="I83" s="36" t="str">
        <f aca="false">IF(OR($A83="",$E83=""),"",$E83-IF($F83="",0,$F83))</f>
        <v/>
      </c>
      <c r="J83" s="37" t="str">
        <f aca="true">IF($M83="","",IF(OR($M83="PAGADA",TODAY()&lt;=$H83),"",TODAY()-$H83))</f>
        <v/>
      </c>
      <c r="K83" s="38" t="str">
        <f aca="false">IF($M83="","",IF($M83="PAGADA","✔ Pagada",IF($M83="CORRIENTE","🟢 Al corriente",IF($M83="PORVENCER","🟡 Por vencer",IF($M83="V1_30","🟠 Vencida 1–30",IF($M83="V31_60","🔴 Vencida 31–60",IF($M83="V61_90","🔴 Vencida 61–90","⛔ +90 días")))))))</f>
        <v/>
      </c>
      <c r="L83" s="39" t="str">
        <f aca="false">IF($M83="","",IF($M83="PAGADA","—",IF($M83="CORRIENTE","Aún no vence. Solo monitorea.",IF($M83="PORVENCER","Recordatorio amable antes del vencimiento.",IF($M83="V1_30","WhatsApp: reenvía la factura y pide fecha de pago.",IF($M83="V31_60","Llamada directa: acuerda monto y fecha concretos.",IF($M83="V61_90","Último aviso formal + plan de pagos por escrito.","Decide: convenio, cobranza externa o provisión.")))))))</f>
        <v/>
      </c>
      <c r="M83" s="0" t="str">
        <f aca="true">IF(OR($A83="",$C83="",$E83=""),"",IF($I83&lt;=0,"PAGADA",IF(TODAY()&gt;$H83,IF(TODAY()-$H83&lt;=30,"V1_30",IF(TODAY()-$H83&lt;=60,"V31_60",IF(TODAY()-$H83&lt;=90,"V61_90","V90"))),IF($H83-TODAY()&lt;=7,"PORVENCER","CORRIENTE"))))</f>
        <v/>
      </c>
    </row>
    <row r="84" customFormat="false" ht="15" hidden="false" customHeight="false" outlineLevel="0" collapsed="false">
      <c r="A84" s="30"/>
      <c r="B84" s="30"/>
      <c r="C84" s="31"/>
      <c r="D84" s="32"/>
      <c r="E84" s="33"/>
      <c r="F84" s="33"/>
      <c r="G84" s="34"/>
      <c r="H84" s="35" t="str">
        <f aca="false">IF(OR($A84="",$C84=""),"",$C84+IF($D84="",0,$D84))</f>
        <v/>
      </c>
      <c r="I84" s="36" t="str">
        <f aca="false">IF(OR($A84="",$E84=""),"",$E84-IF($F84="",0,$F84))</f>
        <v/>
      </c>
      <c r="J84" s="37" t="str">
        <f aca="true">IF($M84="","",IF(OR($M84="PAGADA",TODAY()&lt;=$H84),"",TODAY()-$H84))</f>
        <v/>
      </c>
      <c r="K84" s="38" t="str">
        <f aca="false">IF($M84="","",IF($M84="PAGADA","✔ Pagada",IF($M84="CORRIENTE","🟢 Al corriente",IF($M84="PORVENCER","🟡 Por vencer",IF($M84="V1_30","🟠 Vencida 1–30",IF($M84="V31_60","🔴 Vencida 31–60",IF($M84="V61_90","🔴 Vencida 61–90","⛔ +90 días")))))))</f>
        <v/>
      </c>
      <c r="L84" s="39" t="str">
        <f aca="false">IF($M84="","",IF($M84="PAGADA","—",IF($M84="CORRIENTE","Aún no vence. Solo monitorea.",IF($M84="PORVENCER","Recordatorio amable antes del vencimiento.",IF($M84="V1_30","WhatsApp: reenvía la factura y pide fecha de pago.",IF($M84="V31_60","Llamada directa: acuerda monto y fecha concretos.",IF($M84="V61_90","Último aviso formal + plan de pagos por escrito.","Decide: convenio, cobranza externa o provisión.")))))))</f>
        <v/>
      </c>
      <c r="M84" s="0" t="str">
        <f aca="true">IF(OR($A84="",$C84="",$E84=""),"",IF($I84&lt;=0,"PAGADA",IF(TODAY()&gt;$H84,IF(TODAY()-$H84&lt;=30,"V1_30",IF(TODAY()-$H84&lt;=60,"V31_60",IF(TODAY()-$H84&lt;=90,"V61_90","V90"))),IF($H84-TODAY()&lt;=7,"PORVENCER","CORRIENTE"))))</f>
        <v/>
      </c>
    </row>
    <row r="85" customFormat="false" ht="15" hidden="false" customHeight="false" outlineLevel="0" collapsed="false">
      <c r="A85" s="30"/>
      <c r="B85" s="30"/>
      <c r="C85" s="31"/>
      <c r="D85" s="32"/>
      <c r="E85" s="33"/>
      <c r="F85" s="33"/>
      <c r="G85" s="34"/>
      <c r="H85" s="35" t="str">
        <f aca="false">IF(OR($A85="",$C85=""),"",$C85+IF($D85="",0,$D85))</f>
        <v/>
      </c>
      <c r="I85" s="36" t="str">
        <f aca="false">IF(OR($A85="",$E85=""),"",$E85-IF($F85="",0,$F85))</f>
        <v/>
      </c>
      <c r="J85" s="37" t="str">
        <f aca="true">IF($M85="","",IF(OR($M85="PAGADA",TODAY()&lt;=$H85),"",TODAY()-$H85))</f>
        <v/>
      </c>
      <c r="K85" s="38" t="str">
        <f aca="false">IF($M85="","",IF($M85="PAGADA","✔ Pagada",IF($M85="CORRIENTE","🟢 Al corriente",IF($M85="PORVENCER","🟡 Por vencer",IF($M85="V1_30","🟠 Vencida 1–30",IF($M85="V31_60","🔴 Vencida 31–60",IF($M85="V61_90","🔴 Vencida 61–90","⛔ +90 días")))))))</f>
        <v/>
      </c>
      <c r="L85" s="39" t="str">
        <f aca="false">IF($M85="","",IF($M85="PAGADA","—",IF($M85="CORRIENTE","Aún no vence. Solo monitorea.",IF($M85="PORVENCER","Recordatorio amable antes del vencimiento.",IF($M85="V1_30","WhatsApp: reenvía la factura y pide fecha de pago.",IF($M85="V31_60","Llamada directa: acuerda monto y fecha concretos.",IF($M85="V61_90","Último aviso formal + plan de pagos por escrito.","Decide: convenio, cobranza externa o provisión.")))))))</f>
        <v/>
      </c>
      <c r="M85" s="0" t="str">
        <f aca="true">IF(OR($A85="",$C85="",$E85=""),"",IF($I85&lt;=0,"PAGADA",IF(TODAY()&gt;$H85,IF(TODAY()-$H85&lt;=30,"V1_30",IF(TODAY()-$H85&lt;=60,"V31_60",IF(TODAY()-$H85&lt;=90,"V61_90","V90"))),IF($H85-TODAY()&lt;=7,"PORVENCER","CORRIENTE"))))</f>
        <v/>
      </c>
    </row>
    <row r="86" customFormat="false" ht="15" hidden="false" customHeight="false" outlineLevel="0" collapsed="false">
      <c r="A86" s="30"/>
      <c r="B86" s="30"/>
      <c r="C86" s="31"/>
      <c r="D86" s="32"/>
      <c r="E86" s="33"/>
      <c r="F86" s="33"/>
      <c r="G86" s="34"/>
      <c r="H86" s="35" t="str">
        <f aca="false">IF(OR($A86="",$C86=""),"",$C86+IF($D86="",0,$D86))</f>
        <v/>
      </c>
      <c r="I86" s="36" t="str">
        <f aca="false">IF(OR($A86="",$E86=""),"",$E86-IF($F86="",0,$F86))</f>
        <v/>
      </c>
      <c r="J86" s="37" t="str">
        <f aca="true">IF($M86="","",IF(OR($M86="PAGADA",TODAY()&lt;=$H86),"",TODAY()-$H86))</f>
        <v/>
      </c>
      <c r="K86" s="38" t="str">
        <f aca="false">IF($M86="","",IF($M86="PAGADA","✔ Pagada",IF($M86="CORRIENTE","🟢 Al corriente",IF($M86="PORVENCER","🟡 Por vencer",IF($M86="V1_30","🟠 Vencida 1–30",IF($M86="V31_60","🔴 Vencida 31–60",IF($M86="V61_90","🔴 Vencida 61–90","⛔ +90 días")))))))</f>
        <v/>
      </c>
      <c r="L86" s="39" t="str">
        <f aca="false">IF($M86="","",IF($M86="PAGADA","—",IF($M86="CORRIENTE","Aún no vence. Solo monitorea.",IF($M86="PORVENCER","Recordatorio amable antes del vencimiento.",IF($M86="V1_30","WhatsApp: reenvía la factura y pide fecha de pago.",IF($M86="V31_60","Llamada directa: acuerda monto y fecha concretos.",IF($M86="V61_90","Último aviso formal + plan de pagos por escrito.","Decide: convenio, cobranza externa o provisión.")))))))</f>
        <v/>
      </c>
      <c r="M86" s="0" t="str">
        <f aca="true">IF(OR($A86="",$C86="",$E86=""),"",IF($I86&lt;=0,"PAGADA",IF(TODAY()&gt;$H86,IF(TODAY()-$H86&lt;=30,"V1_30",IF(TODAY()-$H86&lt;=60,"V31_60",IF(TODAY()-$H86&lt;=90,"V61_90","V90"))),IF($H86-TODAY()&lt;=7,"PORVENCER","CORRIENTE"))))</f>
        <v/>
      </c>
    </row>
    <row r="87" customFormat="false" ht="15" hidden="false" customHeight="false" outlineLevel="0" collapsed="false">
      <c r="A87" s="30"/>
      <c r="B87" s="30"/>
      <c r="C87" s="31"/>
      <c r="D87" s="32"/>
      <c r="E87" s="33"/>
      <c r="F87" s="33"/>
      <c r="G87" s="34"/>
      <c r="H87" s="35" t="str">
        <f aca="false">IF(OR($A87="",$C87=""),"",$C87+IF($D87="",0,$D87))</f>
        <v/>
      </c>
      <c r="I87" s="36" t="str">
        <f aca="false">IF(OR($A87="",$E87=""),"",$E87-IF($F87="",0,$F87))</f>
        <v/>
      </c>
      <c r="J87" s="37" t="str">
        <f aca="true">IF($M87="","",IF(OR($M87="PAGADA",TODAY()&lt;=$H87),"",TODAY()-$H87))</f>
        <v/>
      </c>
      <c r="K87" s="38" t="str">
        <f aca="false">IF($M87="","",IF($M87="PAGADA","✔ Pagada",IF($M87="CORRIENTE","🟢 Al corriente",IF($M87="PORVENCER","🟡 Por vencer",IF($M87="V1_30","🟠 Vencida 1–30",IF($M87="V31_60","🔴 Vencida 31–60",IF($M87="V61_90","🔴 Vencida 61–90","⛔ +90 días")))))))</f>
        <v/>
      </c>
      <c r="L87" s="39" t="str">
        <f aca="false">IF($M87="","",IF($M87="PAGADA","—",IF($M87="CORRIENTE","Aún no vence. Solo monitorea.",IF($M87="PORVENCER","Recordatorio amable antes del vencimiento.",IF($M87="V1_30","WhatsApp: reenvía la factura y pide fecha de pago.",IF($M87="V31_60","Llamada directa: acuerda monto y fecha concretos.",IF($M87="V61_90","Último aviso formal + plan de pagos por escrito.","Decide: convenio, cobranza externa o provisión.")))))))</f>
        <v/>
      </c>
      <c r="M87" s="0" t="str">
        <f aca="true">IF(OR($A87="",$C87="",$E87=""),"",IF($I87&lt;=0,"PAGADA",IF(TODAY()&gt;$H87,IF(TODAY()-$H87&lt;=30,"V1_30",IF(TODAY()-$H87&lt;=60,"V31_60",IF(TODAY()-$H87&lt;=90,"V61_90","V90"))),IF($H87-TODAY()&lt;=7,"PORVENCER","CORRIENTE"))))</f>
        <v/>
      </c>
    </row>
    <row r="88" customFormat="false" ht="15" hidden="false" customHeight="false" outlineLevel="0" collapsed="false">
      <c r="A88" s="30"/>
      <c r="B88" s="30"/>
      <c r="C88" s="31"/>
      <c r="D88" s="32"/>
      <c r="E88" s="33"/>
      <c r="F88" s="33"/>
      <c r="G88" s="34"/>
      <c r="H88" s="35" t="str">
        <f aca="false">IF(OR($A88="",$C88=""),"",$C88+IF($D88="",0,$D88))</f>
        <v/>
      </c>
      <c r="I88" s="36" t="str">
        <f aca="false">IF(OR($A88="",$E88=""),"",$E88-IF($F88="",0,$F88))</f>
        <v/>
      </c>
      <c r="J88" s="37" t="str">
        <f aca="true">IF($M88="","",IF(OR($M88="PAGADA",TODAY()&lt;=$H88),"",TODAY()-$H88))</f>
        <v/>
      </c>
      <c r="K88" s="38" t="str">
        <f aca="false">IF($M88="","",IF($M88="PAGADA","✔ Pagada",IF($M88="CORRIENTE","🟢 Al corriente",IF($M88="PORVENCER","🟡 Por vencer",IF($M88="V1_30","🟠 Vencida 1–30",IF($M88="V31_60","🔴 Vencida 31–60",IF($M88="V61_90","🔴 Vencida 61–90","⛔ +90 días")))))))</f>
        <v/>
      </c>
      <c r="L88" s="39" t="str">
        <f aca="false">IF($M88="","",IF($M88="PAGADA","—",IF($M88="CORRIENTE","Aún no vence. Solo monitorea.",IF($M88="PORVENCER","Recordatorio amable antes del vencimiento.",IF($M88="V1_30","WhatsApp: reenvía la factura y pide fecha de pago.",IF($M88="V31_60","Llamada directa: acuerda monto y fecha concretos.",IF($M88="V61_90","Último aviso formal + plan de pagos por escrito.","Decide: convenio, cobranza externa o provisión.")))))))</f>
        <v/>
      </c>
      <c r="M88" s="0" t="str">
        <f aca="true">IF(OR($A88="",$C88="",$E88=""),"",IF($I88&lt;=0,"PAGADA",IF(TODAY()&gt;$H88,IF(TODAY()-$H88&lt;=30,"V1_30",IF(TODAY()-$H88&lt;=60,"V31_60",IF(TODAY()-$H88&lt;=90,"V61_90","V90"))),IF($H88-TODAY()&lt;=7,"PORVENCER","CORRIENTE"))))</f>
        <v/>
      </c>
    </row>
    <row r="89" customFormat="false" ht="15" hidden="false" customHeight="false" outlineLevel="0" collapsed="false">
      <c r="A89" s="30"/>
      <c r="B89" s="30"/>
      <c r="C89" s="31"/>
      <c r="D89" s="32"/>
      <c r="E89" s="33"/>
      <c r="F89" s="33"/>
      <c r="G89" s="34"/>
      <c r="H89" s="35" t="str">
        <f aca="false">IF(OR($A89="",$C89=""),"",$C89+IF($D89="",0,$D89))</f>
        <v/>
      </c>
      <c r="I89" s="36" t="str">
        <f aca="false">IF(OR($A89="",$E89=""),"",$E89-IF($F89="",0,$F89))</f>
        <v/>
      </c>
      <c r="J89" s="37" t="str">
        <f aca="true">IF($M89="","",IF(OR($M89="PAGADA",TODAY()&lt;=$H89),"",TODAY()-$H89))</f>
        <v/>
      </c>
      <c r="K89" s="38" t="str">
        <f aca="false">IF($M89="","",IF($M89="PAGADA","✔ Pagada",IF($M89="CORRIENTE","🟢 Al corriente",IF($M89="PORVENCER","🟡 Por vencer",IF($M89="V1_30","🟠 Vencida 1–30",IF($M89="V31_60","🔴 Vencida 31–60",IF($M89="V61_90","🔴 Vencida 61–90","⛔ +90 días")))))))</f>
        <v/>
      </c>
      <c r="L89" s="39" t="str">
        <f aca="false">IF($M89="","",IF($M89="PAGADA","—",IF($M89="CORRIENTE","Aún no vence. Solo monitorea.",IF($M89="PORVENCER","Recordatorio amable antes del vencimiento.",IF($M89="V1_30","WhatsApp: reenvía la factura y pide fecha de pago.",IF($M89="V31_60","Llamada directa: acuerda monto y fecha concretos.",IF($M89="V61_90","Último aviso formal + plan de pagos por escrito.","Decide: convenio, cobranza externa o provisión.")))))))</f>
        <v/>
      </c>
      <c r="M89" s="0" t="str">
        <f aca="true">IF(OR($A89="",$C89="",$E89=""),"",IF($I89&lt;=0,"PAGADA",IF(TODAY()&gt;$H89,IF(TODAY()-$H89&lt;=30,"V1_30",IF(TODAY()-$H89&lt;=60,"V31_60",IF(TODAY()-$H89&lt;=90,"V61_90","V90"))),IF($H89-TODAY()&lt;=7,"PORVENCER","CORRIENTE"))))</f>
        <v/>
      </c>
    </row>
    <row r="90" customFormat="false" ht="15" hidden="false" customHeight="false" outlineLevel="0" collapsed="false">
      <c r="A90" s="30"/>
      <c r="B90" s="30"/>
      <c r="C90" s="31"/>
      <c r="D90" s="32"/>
      <c r="E90" s="33"/>
      <c r="F90" s="33"/>
      <c r="G90" s="34"/>
      <c r="H90" s="35" t="str">
        <f aca="false">IF(OR($A90="",$C90=""),"",$C90+IF($D90="",0,$D90))</f>
        <v/>
      </c>
      <c r="I90" s="36" t="str">
        <f aca="false">IF(OR($A90="",$E90=""),"",$E90-IF($F90="",0,$F90))</f>
        <v/>
      </c>
      <c r="J90" s="37" t="str">
        <f aca="true">IF($M90="","",IF(OR($M90="PAGADA",TODAY()&lt;=$H90),"",TODAY()-$H90))</f>
        <v/>
      </c>
      <c r="K90" s="38" t="str">
        <f aca="false">IF($M90="","",IF($M90="PAGADA","✔ Pagada",IF($M90="CORRIENTE","🟢 Al corriente",IF($M90="PORVENCER","🟡 Por vencer",IF($M90="V1_30","🟠 Vencida 1–30",IF($M90="V31_60","🔴 Vencida 31–60",IF($M90="V61_90","🔴 Vencida 61–90","⛔ +90 días")))))))</f>
        <v/>
      </c>
      <c r="L90" s="39" t="str">
        <f aca="false">IF($M90="","",IF($M90="PAGADA","—",IF($M90="CORRIENTE","Aún no vence. Solo monitorea.",IF($M90="PORVENCER","Recordatorio amable antes del vencimiento.",IF($M90="V1_30","WhatsApp: reenvía la factura y pide fecha de pago.",IF($M90="V31_60","Llamada directa: acuerda monto y fecha concretos.",IF($M90="V61_90","Último aviso formal + plan de pagos por escrito.","Decide: convenio, cobranza externa o provisión.")))))))</f>
        <v/>
      </c>
      <c r="M90" s="0" t="str">
        <f aca="true">IF(OR($A90="",$C90="",$E90=""),"",IF($I90&lt;=0,"PAGADA",IF(TODAY()&gt;$H90,IF(TODAY()-$H90&lt;=30,"V1_30",IF(TODAY()-$H90&lt;=60,"V31_60",IF(TODAY()-$H90&lt;=90,"V61_90","V90"))),IF($H90-TODAY()&lt;=7,"PORVENCER","CORRIENTE"))))</f>
        <v/>
      </c>
    </row>
    <row r="91" customFormat="false" ht="15" hidden="false" customHeight="false" outlineLevel="0" collapsed="false">
      <c r="A91" s="30"/>
      <c r="B91" s="30"/>
      <c r="C91" s="31"/>
      <c r="D91" s="32"/>
      <c r="E91" s="33"/>
      <c r="F91" s="33"/>
      <c r="G91" s="34"/>
      <c r="H91" s="35" t="str">
        <f aca="false">IF(OR($A91="",$C91=""),"",$C91+IF($D91="",0,$D91))</f>
        <v/>
      </c>
      <c r="I91" s="36" t="str">
        <f aca="false">IF(OR($A91="",$E91=""),"",$E91-IF($F91="",0,$F91))</f>
        <v/>
      </c>
      <c r="J91" s="37" t="str">
        <f aca="true">IF($M91="","",IF(OR($M91="PAGADA",TODAY()&lt;=$H91),"",TODAY()-$H91))</f>
        <v/>
      </c>
      <c r="K91" s="38" t="str">
        <f aca="false">IF($M91="","",IF($M91="PAGADA","✔ Pagada",IF($M91="CORRIENTE","🟢 Al corriente",IF($M91="PORVENCER","🟡 Por vencer",IF($M91="V1_30","🟠 Vencida 1–30",IF($M91="V31_60","🔴 Vencida 31–60",IF($M91="V61_90","🔴 Vencida 61–90","⛔ +90 días")))))))</f>
        <v/>
      </c>
      <c r="L91" s="39" t="str">
        <f aca="false">IF($M91="","",IF($M91="PAGADA","—",IF($M91="CORRIENTE","Aún no vence. Solo monitorea.",IF($M91="PORVENCER","Recordatorio amable antes del vencimiento.",IF($M91="V1_30","WhatsApp: reenvía la factura y pide fecha de pago.",IF($M91="V31_60","Llamada directa: acuerda monto y fecha concretos.",IF($M91="V61_90","Último aviso formal + plan de pagos por escrito.","Decide: convenio, cobranza externa o provisión.")))))))</f>
        <v/>
      </c>
      <c r="M91" s="0" t="str">
        <f aca="true">IF(OR($A91="",$C91="",$E91=""),"",IF($I91&lt;=0,"PAGADA",IF(TODAY()&gt;$H91,IF(TODAY()-$H91&lt;=30,"V1_30",IF(TODAY()-$H91&lt;=60,"V31_60",IF(TODAY()-$H91&lt;=90,"V61_90","V90"))),IF($H91-TODAY()&lt;=7,"PORVENCER","CORRIENTE"))))</f>
        <v/>
      </c>
    </row>
    <row r="92" customFormat="false" ht="15" hidden="false" customHeight="false" outlineLevel="0" collapsed="false">
      <c r="A92" s="30"/>
      <c r="B92" s="30"/>
      <c r="C92" s="31"/>
      <c r="D92" s="32"/>
      <c r="E92" s="33"/>
      <c r="F92" s="33"/>
      <c r="G92" s="34"/>
      <c r="H92" s="35" t="str">
        <f aca="false">IF(OR($A92="",$C92=""),"",$C92+IF($D92="",0,$D92))</f>
        <v/>
      </c>
      <c r="I92" s="36" t="str">
        <f aca="false">IF(OR($A92="",$E92=""),"",$E92-IF($F92="",0,$F92))</f>
        <v/>
      </c>
      <c r="J92" s="37" t="str">
        <f aca="true">IF($M92="","",IF(OR($M92="PAGADA",TODAY()&lt;=$H92),"",TODAY()-$H92))</f>
        <v/>
      </c>
      <c r="K92" s="38" t="str">
        <f aca="false">IF($M92="","",IF($M92="PAGADA","✔ Pagada",IF($M92="CORRIENTE","🟢 Al corriente",IF($M92="PORVENCER","🟡 Por vencer",IF($M92="V1_30","🟠 Vencida 1–30",IF($M92="V31_60","🔴 Vencida 31–60",IF($M92="V61_90","🔴 Vencida 61–90","⛔ +90 días")))))))</f>
        <v/>
      </c>
      <c r="L92" s="39" t="str">
        <f aca="false">IF($M92="","",IF($M92="PAGADA","—",IF($M92="CORRIENTE","Aún no vence. Solo monitorea.",IF($M92="PORVENCER","Recordatorio amable antes del vencimiento.",IF($M92="V1_30","WhatsApp: reenvía la factura y pide fecha de pago.",IF($M92="V31_60","Llamada directa: acuerda monto y fecha concretos.",IF($M92="V61_90","Último aviso formal + plan de pagos por escrito.","Decide: convenio, cobranza externa o provisión.")))))))</f>
        <v/>
      </c>
      <c r="M92" s="0" t="str">
        <f aca="true">IF(OR($A92="",$C92="",$E92=""),"",IF($I92&lt;=0,"PAGADA",IF(TODAY()&gt;$H92,IF(TODAY()-$H92&lt;=30,"V1_30",IF(TODAY()-$H92&lt;=60,"V31_60",IF(TODAY()-$H92&lt;=90,"V61_90","V90"))),IF($H92-TODAY()&lt;=7,"PORVENCER","CORRIENTE"))))</f>
        <v/>
      </c>
    </row>
    <row r="93" customFormat="false" ht="15" hidden="false" customHeight="false" outlineLevel="0" collapsed="false">
      <c r="A93" s="30"/>
      <c r="B93" s="30"/>
      <c r="C93" s="31"/>
      <c r="D93" s="32"/>
      <c r="E93" s="33"/>
      <c r="F93" s="33"/>
      <c r="G93" s="34"/>
      <c r="H93" s="35" t="str">
        <f aca="false">IF(OR($A93="",$C93=""),"",$C93+IF($D93="",0,$D93))</f>
        <v/>
      </c>
      <c r="I93" s="36" t="str">
        <f aca="false">IF(OR($A93="",$E93=""),"",$E93-IF($F93="",0,$F93))</f>
        <v/>
      </c>
      <c r="J93" s="37" t="str">
        <f aca="true">IF($M93="","",IF(OR($M93="PAGADA",TODAY()&lt;=$H93),"",TODAY()-$H93))</f>
        <v/>
      </c>
      <c r="K93" s="38" t="str">
        <f aca="false">IF($M93="","",IF($M93="PAGADA","✔ Pagada",IF($M93="CORRIENTE","🟢 Al corriente",IF($M93="PORVENCER","🟡 Por vencer",IF($M93="V1_30","🟠 Vencida 1–30",IF($M93="V31_60","🔴 Vencida 31–60",IF($M93="V61_90","🔴 Vencida 61–90","⛔ +90 días")))))))</f>
        <v/>
      </c>
      <c r="L93" s="39" t="str">
        <f aca="false">IF($M93="","",IF($M93="PAGADA","—",IF($M93="CORRIENTE","Aún no vence. Solo monitorea.",IF($M93="PORVENCER","Recordatorio amable antes del vencimiento.",IF($M93="V1_30","WhatsApp: reenvía la factura y pide fecha de pago.",IF($M93="V31_60","Llamada directa: acuerda monto y fecha concretos.",IF($M93="V61_90","Último aviso formal + plan de pagos por escrito.","Decide: convenio, cobranza externa o provisión.")))))))</f>
        <v/>
      </c>
      <c r="M93" s="0" t="str">
        <f aca="true">IF(OR($A93="",$C93="",$E93=""),"",IF($I93&lt;=0,"PAGADA",IF(TODAY()&gt;$H93,IF(TODAY()-$H93&lt;=30,"V1_30",IF(TODAY()-$H93&lt;=60,"V31_60",IF(TODAY()-$H93&lt;=90,"V61_90","V90"))),IF($H93-TODAY()&lt;=7,"PORVENCER","CORRIENTE"))))</f>
        <v/>
      </c>
    </row>
    <row r="94" customFormat="false" ht="15" hidden="false" customHeight="false" outlineLevel="0" collapsed="false">
      <c r="A94" s="30"/>
      <c r="B94" s="30"/>
      <c r="C94" s="31"/>
      <c r="D94" s="32"/>
      <c r="E94" s="33"/>
      <c r="F94" s="33"/>
      <c r="G94" s="34"/>
      <c r="H94" s="35" t="str">
        <f aca="false">IF(OR($A94="",$C94=""),"",$C94+IF($D94="",0,$D94))</f>
        <v/>
      </c>
      <c r="I94" s="36" t="str">
        <f aca="false">IF(OR($A94="",$E94=""),"",$E94-IF($F94="",0,$F94))</f>
        <v/>
      </c>
      <c r="J94" s="37" t="str">
        <f aca="true">IF($M94="","",IF(OR($M94="PAGADA",TODAY()&lt;=$H94),"",TODAY()-$H94))</f>
        <v/>
      </c>
      <c r="K94" s="38" t="str">
        <f aca="false">IF($M94="","",IF($M94="PAGADA","✔ Pagada",IF($M94="CORRIENTE","🟢 Al corriente",IF($M94="PORVENCER","🟡 Por vencer",IF($M94="V1_30","🟠 Vencida 1–30",IF($M94="V31_60","🔴 Vencida 31–60",IF($M94="V61_90","🔴 Vencida 61–90","⛔ +90 días")))))))</f>
        <v/>
      </c>
      <c r="L94" s="39" t="str">
        <f aca="false">IF($M94="","",IF($M94="PAGADA","—",IF($M94="CORRIENTE","Aún no vence. Solo monitorea.",IF($M94="PORVENCER","Recordatorio amable antes del vencimiento.",IF($M94="V1_30","WhatsApp: reenvía la factura y pide fecha de pago.",IF($M94="V31_60","Llamada directa: acuerda monto y fecha concretos.",IF($M94="V61_90","Último aviso formal + plan de pagos por escrito.","Decide: convenio, cobranza externa o provisión.")))))))</f>
        <v/>
      </c>
      <c r="M94" s="0" t="str">
        <f aca="true">IF(OR($A94="",$C94="",$E94=""),"",IF($I94&lt;=0,"PAGADA",IF(TODAY()&gt;$H94,IF(TODAY()-$H94&lt;=30,"V1_30",IF(TODAY()-$H94&lt;=60,"V31_60",IF(TODAY()-$H94&lt;=90,"V61_90","V90"))),IF($H94-TODAY()&lt;=7,"PORVENCER","CORRIENTE"))))</f>
        <v/>
      </c>
    </row>
    <row r="95" customFormat="false" ht="15" hidden="false" customHeight="false" outlineLevel="0" collapsed="false">
      <c r="A95" s="30"/>
      <c r="B95" s="30"/>
      <c r="C95" s="31"/>
      <c r="D95" s="32"/>
      <c r="E95" s="33"/>
      <c r="F95" s="33"/>
      <c r="G95" s="34"/>
      <c r="H95" s="35" t="str">
        <f aca="false">IF(OR($A95="",$C95=""),"",$C95+IF($D95="",0,$D95))</f>
        <v/>
      </c>
      <c r="I95" s="36" t="str">
        <f aca="false">IF(OR($A95="",$E95=""),"",$E95-IF($F95="",0,$F95))</f>
        <v/>
      </c>
      <c r="J95" s="37" t="str">
        <f aca="true">IF($M95="","",IF(OR($M95="PAGADA",TODAY()&lt;=$H95),"",TODAY()-$H95))</f>
        <v/>
      </c>
      <c r="K95" s="38" t="str">
        <f aca="false">IF($M95="","",IF($M95="PAGADA","✔ Pagada",IF($M95="CORRIENTE","🟢 Al corriente",IF($M95="PORVENCER","🟡 Por vencer",IF($M95="V1_30","🟠 Vencida 1–30",IF($M95="V31_60","🔴 Vencida 31–60",IF($M95="V61_90","🔴 Vencida 61–90","⛔ +90 días")))))))</f>
        <v/>
      </c>
      <c r="L95" s="39" t="str">
        <f aca="false">IF($M95="","",IF($M95="PAGADA","—",IF($M95="CORRIENTE","Aún no vence. Solo monitorea.",IF($M95="PORVENCER","Recordatorio amable antes del vencimiento.",IF($M95="V1_30","WhatsApp: reenvía la factura y pide fecha de pago.",IF($M95="V31_60","Llamada directa: acuerda monto y fecha concretos.",IF($M95="V61_90","Último aviso formal + plan de pagos por escrito.","Decide: convenio, cobranza externa o provisión.")))))))</f>
        <v/>
      </c>
      <c r="M95" s="0" t="str">
        <f aca="true">IF(OR($A95="",$C95="",$E95=""),"",IF($I95&lt;=0,"PAGADA",IF(TODAY()&gt;$H95,IF(TODAY()-$H95&lt;=30,"V1_30",IF(TODAY()-$H95&lt;=60,"V31_60",IF(TODAY()-$H95&lt;=90,"V61_90","V90"))),IF($H95-TODAY()&lt;=7,"PORVENCER","CORRIENTE"))))</f>
        <v/>
      </c>
    </row>
    <row r="96" customFormat="false" ht="15" hidden="false" customHeight="false" outlineLevel="0" collapsed="false">
      <c r="A96" s="30"/>
      <c r="B96" s="30"/>
      <c r="C96" s="31"/>
      <c r="D96" s="32"/>
      <c r="E96" s="33"/>
      <c r="F96" s="33"/>
      <c r="G96" s="34"/>
      <c r="H96" s="35" t="str">
        <f aca="false">IF(OR($A96="",$C96=""),"",$C96+IF($D96="",0,$D96))</f>
        <v/>
      </c>
      <c r="I96" s="36" t="str">
        <f aca="false">IF(OR($A96="",$E96=""),"",$E96-IF($F96="",0,$F96))</f>
        <v/>
      </c>
      <c r="J96" s="37" t="str">
        <f aca="true">IF($M96="","",IF(OR($M96="PAGADA",TODAY()&lt;=$H96),"",TODAY()-$H96))</f>
        <v/>
      </c>
      <c r="K96" s="38" t="str">
        <f aca="false">IF($M96="","",IF($M96="PAGADA","✔ Pagada",IF($M96="CORRIENTE","🟢 Al corriente",IF($M96="PORVENCER","🟡 Por vencer",IF($M96="V1_30","🟠 Vencida 1–30",IF($M96="V31_60","🔴 Vencida 31–60",IF($M96="V61_90","🔴 Vencida 61–90","⛔ +90 días")))))))</f>
        <v/>
      </c>
      <c r="L96" s="39" t="str">
        <f aca="false">IF($M96="","",IF($M96="PAGADA","—",IF($M96="CORRIENTE","Aún no vence. Solo monitorea.",IF($M96="PORVENCER","Recordatorio amable antes del vencimiento.",IF($M96="V1_30","WhatsApp: reenvía la factura y pide fecha de pago.",IF($M96="V31_60","Llamada directa: acuerda monto y fecha concretos.",IF($M96="V61_90","Último aviso formal + plan de pagos por escrito.","Decide: convenio, cobranza externa o provisión.")))))))</f>
        <v/>
      </c>
      <c r="M96" s="0" t="str">
        <f aca="true">IF(OR($A96="",$C96="",$E96=""),"",IF($I96&lt;=0,"PAGADA",IF(TODAY()&gt;$H96,IF(TODAY()-$H96&lt;=30,"V1_30",IF(TODAY()-$H96&lt;=60,"V31_60",IF(TODAY()-$H96&lt;=90,"V61_90","V90"))),IF($H96-TODAY()&lt;=7,"PORVENCER","CORRIENTE"))))</f>
        <v/>
      </c>
    </row>
    <row r="97" customFormat="false" ht="15" hidden="false" customHeight="false" outlineLevel="0" collapsed="false">
      <c r="A97" s="30"/>
      <c r="B97" s="30"/>
      <c r="C97" s="31"/>
      <c r="D97" s="32"/>
      <c r="E97" s="33"/>
      <c r="F97" s="33"/>
      <c r="G97" s="34"/>
      <c r="H97" s="35" t="str">
        <f aca="false">IF(OR($A97="",$C97=""),"",$C97+IF($D97="",0,$D97))</f>
        <v/>
      </c>
      <c r="I97" s="36" t="str">
        <f aca="false">IF(OR($A97="",$E97=""),"",$E97-IF($F97="",0,$F97))</f>
        <v/>
      </c>
      <c r="J97" s="37" t="str">
        <f aca="true">IF($M97="","",IF(OR($M97="PAGADA",TODAY()&lt;=$H97),"",TODAY()-$H97))</f>
        <v/>
      </c>
      <c r="K97" s="38" t="str">
        <f aca="false">IF($M97="","",IF($M97="PAGADA","✔ Pagada",IF($M97="CORRIENTE","🟢 Al corriente",IF($M97="PORVENCER","🟡 Por vencer",IF($M97="V1_30","🟠 Vencida 1–30",IF($M97="V31_60","🔴 Vencida 31–60",IF($M97="V61_90","🔴 Vencida 61–90","⛔ +90 días")))))))</f>
        <v/>
      </c>
      <c r="L97" s="39" t="str">
        <f aca="false">IF($M97="","",IF($M97="PAGADA","—",IF($M97="CORRIENTE","Aún no vence. Solo monitorea.",IF($M97="PORVENCER","Recordatorio amable antes del vencimiento.",IF($M97="V1_30","WhatsApp: reenvía la factura y pide fecha de pago.",IF($M97="V31_60","Llamada directa: acuerda monto y fecha concretos.",IF($M97="V61_90","Último aviso formal + plan de pagos por escrito.","Decide: convenio, cobranza externa o provisión.")))))))</f>
        <v/>
      </c>
      <c r="M97" s="0" t="str">
        <f aca="true">IF(OR($A97="",$C97="",$E97=""),"",IF($I97&lt;=0,"PAGADA",IF(TODAY()&gt;$H97,IF(TODAY()-$H97&lt;=30,"V1_30",IF(TODAY()-$H97&lt;=60,"V31_60",IF(TODAY()-$H97&lt;=90,"V61_90","V90"))),IF($H97-TODAY()&lt;=7,"PORVENCER","CORRIENTE"))))</f>
        <v/>
      </c>
    </row>
    <row r="98" customFormat="false" ht="15" hidden="false" customHeight="false" outlineLevel="0" collapsed="false">
      <c r="A98" s="30"/>
      <c r="B98" s="30"/>
      <c r="C98" s="31"/>
      <c r="D98" s="32"/>
      <c r="E98" s="33"/>
      <c r="F98" s="33"/>
      <c r="G98" s="34"/>
      <c r="H98" s="35" t="str">
        <f aca="false">IF(OR($A98="",$C98=""),"",$C98+IF($D98="",0,$D98))</f>
        <v/>
      </c>
      <c r="I98" s="36" t="str">
        <f aca="false">IF(OR($A98="",$E98=""),"",$E98-IF($F98="",0,$F98))</f>
        <v/>
      </c>
      <c r="J98" s="37" t="str">
        <f aca="true">IF($M98="","",IF(OR($M98="PAGADA",TODAY()&lt;=$H98),"",TODAY()-$H98))</f>
        <v/>
      </c>
      <c r="K98" s="38" t="str">
        <f aca="false">IF($M98="","",IF($M98="PAGADA","✔ Pagada",IF($M98="CORRIENTE","🟢 Al corriente",IF($M98="PORVENCER","🟡 Por vencer",IF($M98="V1_30","🟠 Vencida 1–30",IF($M98="V31_60","🔴 Vencida 31–60",IF($M98="V61_90","🔴 Vencida 61–90","⛔ +90 días")))))))</f>
        <v/>
      </c>
      <c r="L98" s="39" t="str">
        <f aca="false">IF($M98="","",IF($M98="PAGADA","—",IF($M98="CORRIENTE","Aún no vence. Solo monitorea.",IF($M98="PORVENCER","Recordatorio amable antes del vencimiento.",IF($M98="V1_30","WhatsApp: reenvía la factura y pide fecha de pago.",IF($M98="V31_60","Llamada directa: acuerda monto y fecha concretos.",IF($M98="V61_90","Último aviso formal + plan de pagos por escrito.","Decide: convenio, cobranza externa o provisión.")))))))</f>
        <v/>
      </c>
      <c r="M98" s="0" t="str">
        <f aca="true">IF(OR($A98="",$C98="",$E98=""),"",IF($I98&lt;=0,"PAGADA",IF(TODAY()&gt;$H98,IF(TODAY()-$H98&lt;=30,"V1_30",IF(TODAY()-$H98&lt;=60,"V31_60",IF(TODAY()-$H98&lt;=90,"V61_90","V90"))),IF($H98-TODAY()&lt;=7,"PORVENCER","CORRIENTE"))))</f>
        <v/>
      </c>
    </row>
    <row r="99" customFormat="false" ht="15" hidden="false" customHeight="false" outlineLevel="0" collapsed="false">
      <c r="A99" s="30"/>
      <c r="B99" s="30"/>
      <c r="C99" s="31"/>
      <c r="D99" s="32"/>
      <c r="E99" s="33"/>
      <c r="F99" s="33"/>
      <c r="G99" s="34"/>
      <c r="H99" s="35" t="str">
        <f aca="false">IF(OR($A99="",$C99=""),"",$C99+IF($D99="",0,$D99))</f>
        <v/>
      </c>
      <c r="I99" s="36" t="str">
        <f aca="false">IF(OR($A99="",$E99=""),"",$E99-IF($F99="",0,$F99))</f>
        <v/>
      </c>
      <c r="J99" s="37" t="str">
        <f aca="true">IF($M99="","",IF(OR($M99="PAGADA",TODAY()&lt;=$H99),"",TODAY()-$H99))</f>
        <v/>
      </c>
      <c r="K99" s="38" t="str">
        <f aca="false">IF($M99="","",IF($M99="PAGADA","✔ Pagada",IF($M99="CORRIENTE","🟢 Al corriente",IF($M99="PORVENCER","🟡 Por vencer",IF($M99="V1_30","🟠 Vencida 1–30",IF($M99="V31_60","🔴 Vencida 31–60",IF($M99="V61_90","🔴 Vencida 61–90","⛔ +90 días")))))))</f>
        <v/>
      </c>
      <c r="L99" s="39" t="str">
        <f aca="false">IF($M99="","",IF($M99="PAGADA","—",IF($M99="CORRIENTE","Aún no vence. Solo monitorea.",IF($M99="PORVENCER","Recordatorio amable antes del vencimiento.",IF($M99="V1_30","WhatsApp: reenvía la factura y pide fecha de pago.",IF($M99="V31_60","Llamada directa: acuerda monto y fecha concretos.",IF($M99="V61_90","Último aviso formal + plan de pagos por escrito.","Decide: convenio, cobranza externa o provisión.")))))))</f>
        <v/>
      </c>
      <c r="M99" s="0" t="str">
        <f aca="true">IF(OR($A99="",$C99="",$E99=""),"",IF($I99&lt;=0,"PAGADA",IF(TODAY()&gt;$H99,IF(TODAY()-$H99&lt;=30,"V1_30",IF(TODAY()-$H99&lt;=60,"V31_60",IF(TODAY()-$H99&lt;=90,"V61_90","V90"))),IF($H99-TODAY()&lt;=7,"PORVENCER","CORRIENTE"))))</f>
        <v/>
      </c>
    </row>
    <row r="100" customFormat="false" ht="15" hidden="false" customHeight="false" outlineLevel="0" collapsed="false">
      <c r="A100" s="30"/>
      <c r="B100" s="30"/>
      <c r="C100" s="31"/>
      <c r="D100" s="32"/>
      <c r="E100" s="33"/>
      <c r="F100" s="33"/>
      <c r="G100" s="34"/>
      <c r="H100" s="35" t="str">
        <f aca="false">IF(OR($A100="",$C100=""),"",$C100+IF($D100="",0,$D100))</f>
        <v/>
      </c>
      <c r="I100" s="36" t="str">
        <f aca="false">IF(OR($A100="",$E100=""),"",$E100-IF($F100="",0,$F100))</f>
        <v/>
      </c>
      <c r="J100" s="37" t="str">
        <f aca="true">IF($M100="","",IF(OR($M100="PAGADA",TODAY()&lt;=$H100),"",TODAY()-$H100))</f>
        <v/>
      </c>
      <c r="K100" s="38" t="str">
        <f aca="false">IF($M100="","",IF($M100="PAGADA","✔ Pagada",IF($M100="CORRIENTE","🟢 Al corriente",IF($M100="PORVENCER","🟡 Por vencer",IF($M100="V1_30","🟠 Vencida 1–30",IF($M100="V31_60","🔴 Vencida 31–60",IF($M100="V61_90","🔴 Vencida 61–90","⛔ +90 días")))))))</f>
        <v/>
      </c>
      <c r="L100" s="39" t="str">
        <f aca="false">IF($M100="","",IF($M100="PAGADA","—",IF($M100="CORRIENTE","Aún no vence. Solo monitorea.",IF($M100="PORVENCER","Recordatorio amable antes del vencimiento.",IF($M100="V1_30","WhatsApp: reenvía la factura y pide fecha de pago.",IF($M100="V31_60","Llamada directa: acuerda monto y fecha concretos.",IF($M100="V61_90","Último aviso formal + plan de pagos por escrito.","Decide: convenio, cobranza externa o provisión.")))))))</f>
        <v/>
      </c>
      <c r="M100" s="0" t="str">
        <f aca="true">IF(OR($A100="",$C100="",$E100=""),"",IF($I100&lt;=0,"PAGADA",IF(TODAY()&gt;$H100,IF(TODAY()-$H100&lt;=30,"V1_30",IF(TODAY()-$H100&lt;=60,"V31_60",IF(TODAY()-$H100&lt;=90,"V61_90","V90"))),IF($H100-TODAY()&lt;=7,"PORVENCER","CORRIENTE"))))</f>
        <v/>
      </c>
    </row>
    <row r="101" customFormat="false" ht="15" hidden="false" customHeight="false" outlineLevel="0" collapsed="false">
      <c r="A101" s="30"/>
      <c r="B101" s="30"/>
      <c r="C101" s="31"/>
      <c r="D101" s="32"/>
      <c r="E101" s="33"/>
      <c r="F101" s="33"/>
      <c r="G101" s="34"/>
      <c r="H101" s="35" t="str">
        <f aca="false">IF(OR($A101="",$C101=""),"",$C101+IF($D101="",0,$D101))</f>
        <v/>
      </c>
      <c r="I101" s="36" t="str">
        <f aca="false">IF(OR($A101="",$E101=""),"",$E101-IF($F101="",0,$F101))</f>
        <v/>
      </c>
      <c r="J101" s="37" t="str">
        <f aca="true">IF($M101="","",IF(OR($M101="PAGADA",TODAY()&lt;=$H101),"",TODAY()-$H101))</f>
        <v/>
      </c>
      <c r="K101" s="38" t="str">
        <f aca="false">IF($M101="","",IF($M101="PAGADA","✔ Pagada",IF($M101="CORRIENTE","🟢 Al corriente",IF($M101="PORVENCER","🟡 Por vencer",IF($M101="V1_30","🟠 Vencida 1–30",IF($M101="V31_60","🔴 Vencida 31–60",IF($M101="V61_90","🔴 Vencida 61–90","⛔ +90 días")))))))</f>
        <v/>
      </c>
      <c r="L101" s="39" t="str">
        <f aca="false">IF($M101="","",IF($M101="PAGADA","—",IF($M101="CORRIENTE","Aún no vence. Solo monitorea.",IF($M101="PORVENCER","Recordatorio amable antes del vencimiento.",IF($M101="V1_30","WhatsApp: reenvía la factura y pide fecha de pago.",IF($M101="V31_60","Llamada directa: acuerda monto y fecha concretos.",IF($M101="V61_90","Último aviso formal + plan de pagos por escrito.","Decide: convenio, cobranza externa o provisión.")))))))</f>
        <v/>
      </c>
      <c r="M101" s="0" t="str">
        <f aca="true">IF(OR($A101="",$C101="",$E101=""),"",IF($I101&lt;=0,"PAGADA",IF(TODAY()&gt;$H101,IF(TODAY()-$H101&lt;=30,"V1_30",IF(TODAY()-$H101&lt;=60,"V31_60",IF(TODAY()-$H101&lt;=90,"V61_90","V90"))),IF($H101-TODAY()&lt;=7,"PORVENCER","CORRIENTE"))))</f>
        <v/>
      </c>
    </row>
    <row r="102" customFormat="false" ht="15" hidden="false" customHeight="false" outlineLevel="0" collapsed="false">
      <c r="A102" s="30"/>
      <c r="B102" s="30"/>
      <c r="C102" s="31"/>
      <c r="D102" s="32"/>
      <c r="E102" s="33"/>
      <c r="F102" s="33"/>
      <c r="G102" s="34"/>
      <c r="H102" s="35" t="str">
        <f aca="false">IF(OR($A102="",$C102=""),"",$C102+IF($D102="",0,$D102))</f>
        <v/>
      </c>
      <c r="I102" s="36" t="str">
        <f aca="false">IF(OR($A102="",$E102=""),"",$E102-IF($F102="",0,$F102))</f>
        <v/>
      </c>
      <c r="J102" s="37" t="str">
        <f aca="true">IF($M102="","",IF(OR($M102="PAGADA",TODAY()&lt;=$H102),"",TODAY()-$H102))</f>
        <v/>
      </c>
      <c r="K102" s="38" t="str">
        <f aca="false">IF($M102="","",IF($M102="PAGADA","✔ Pagada",IF($M102="CORRIENTE","🟢 Al corriente",IF($M102="PORVENCER","🟡 Por vencer",IF($M102="V1_30","🟠 Vencida 1–30",IF($M102="V31_60","🔴 Vencida 31–60",IF($M102="V61_90","🔴 Vencida 61–90","⛔ +90 días")))))))</f>
        <v/>
      </c>
      <c r="L102" s="39" t="str">
        <f aca="false">IF($M102="","",IF($M102="PAGADA","—",IF($M102="CORRIENTE","Aún no vence. Solo monitorea.",IF($M102="PORVENCER","Recordatorio amable antes del vencimiento.",IF($M102="V1_30","WhatsApp: reenvía la factura y pide fecha de pago.",IF($M102="V31_60","Llamada directa: acuerda monto y fecha concretos.",IF($M102="V61_90","Último aviso formal + plan de pagos por escrito.","Decide: convenio, cobranza externa o provisión.")))))))</f>
        <v/>
      </c>
      <c r="M102" s="0" t="str">
        <f aca="true">IF(OR($A102="",$C102="",$E102=""),"",IF($I102&lt;=0,"PAGADA",IF(TODAY()&gt;$H102,IF(TODAY()-$H102&lt;=30,"V1_30",IF(TODAY()-$H102&lt;=60,"V31_60",IF(TODAY()-$H102&lt;=90,"V61_90","V90"))),IF($H102-TODAY()&lt;=7,"PORVENCER","CORRIENTE"))))</f>
        <v/>
      </c>
    </row>
    <row r="103" customFormat="false" ht="15" hidden="false" customHeight="false" outlineLevel="0" collapsed="false">
      <c r="A103" s="30"/>
      <c r="B103" s="30"/>
      <c r="C103" s="31"/>
      <c r="D103" s="32"/>
      <c r="E103" s="33"/>
      <c r="F103" s="33"/>
      <c r="G103" s="34"/>
      <c r="H103" s="35" t="str">
        <f aca="false">IF(OR($A103="",$C103=""),"",$C103+IF($D103="",0,$D103))</f>
        <v/>
      </c>
      <c r="I103" s="36" t="str">
        <f aca="false">IF(OR($A103="",$E103=""),"",$E103-IF($F103="",0,$F103))</f>
        <v/>
      </c>
      <c r="J103" s="37" t="str">
        <f aca="true">IF($M103="","",IF(OR($M103="PAGADA",TODAY()&lt;=$H103),"",TODAY()-$H103))</f>
        <v/>
      </c>
      <c r="K103" s="38" t="str">
        <f aca="false">IF($M103="","",IF($M103="PAGADA","✔ Pagada",IF($M103="CORRIENTE","🟢 Al corriente",IF($M103="PORVENCER","🟡 Por vencer",IF($M103="V1_30","🟠 Vencida 1–30",IF($M103="V31_60","🔴 Vencida 31–60",IF($M103="V61_90","🔴 Vencida 61–90","⛔ +90 días")))))))</f>
        <v/>
      </c>
      <c r="L103" s="39" t="str">
        <f aca="false">IF($M103="","",IF($M103="PAGADA","—",IF($M103="CORRIENTE","Aún no vence. Solo monitorea.",IF($M103="PORVENCER","Recordatorio amable antes del vencimiento.",IF($M103="V1_30","WhatsApp: reenvía la factura y pide fecha de pago.",IF($M103="V31_60","Llamada directa: acuerda monto y fecha concretos.",IF($M103="V61_90","Último aviso formal + plan de pagos por escrito.","Decide: convenio, cobranza externa o provisión.")))))))</f>
        <v/>
      </c>
      <c r="M103" s="0" t="str">
        <f aca="true">IF(OR($A103="",$C103="",$E103=""),"",IF($I103&lt;=0,"PAGADA",IF(TODAY()&gt;$H103,IF(TODAY()-$H103&lt;=30,"V1_30",IF(TODAY()-$H103&lt;=60,"V31_60",IF(TODAY()-$H103&lt;=90,"V61_90","V90"))),IF($H103-TODAY()&lt;=7,"PORVENCER","CORRIENTE"))))</f>
        <v/>
      </c>
    </row>
    <row r="104" customFormat="false" ht="15" hidden="false" customHeight="false" outlineLevel="0" collapsed="false">
      <c r="A104" s="30"/>
      <c r="B104" s="30"/>
      <c r="C104" s="31"/>
      <c r="D104" s="32"/>
      <c r="E104" s="33"/>
      <c r="F104" s="33"/>
      <c r="G104" s="34"/>
      <c r="H104" s="35" t="str">
        <f aca="false">IF(OR($A104="",$C104=""),"",$C104+IF($D104="",0,$D104))</f>
        <v/>
      </c>
      <c r="I104" s="36" t="str">
        <f aca="false">IF(OR($A104="",$E104=""),"",$E104-IF($F104="",0,$F104))</f>
        <v/>
      </c>
      <c r="J104" s="37" t="str">
        <f aca="true">IF($M104="","",IF(OR($M104="PAGADA",TODAY()&lt;=$H104),"",TODAY()-$H104))</f>
        <v/>
      </c>
      <c r="K104" s="38" t="str">
        <f aca="false">IF($M104="","",IF($M104="PAGADA","✔ Pagada",IF($M104="CORRIENTE","🟢 Al corriente",IF($M104="PORVENCER","🟡 Por vencer",IF($M104="V1_30","🟠 Vencida 1–30",IF($M104="V31_60","🔴 Vencida 31–60",IF($M104="V61_90","🔴 Vencida 61–90","⛔ +90 días")))))))</f>
        <v/>
      </c>
      <c r="L104" s="39" t="str">
        <f aca="false">IF($M104="","",IF($M104="PAGADA","—",IF($M104="CORRIENTE","Aún no vence. Solo monitorea.",IF($M104="PORVENCER","Recordatorio amable antes del vencimiento.",IF($M104="V1_30","WhatsApp: reenvía la factura y pide fecha de pago.",IF($M104="V31_60","Llamada directa: acuerda monto y fecha concretos.",IF($M104="V61_90","Último aviso formal + plan de pagos por escrito.","Decide: convenio, cobranza externa o provisión.")))))))</f>
        <v/>
      </c>
      <c r="M104" s="0" t="str">
        <f aca="true">IF(OR($A104="",$C104="",$E104=""),"",IF($I104&lt;=0,"PAGADA",IF(TODAY()&gt;$H104,IF(TODAY()-$H104&lt;=30,"V1_30",IF(TODAY()-$H104&lt;=60,"V31_60",IF(TODAY()-$H104&lt;=90,"V61_90","V90"))),IF($H104-TODAY()&lt;=7,"PORVENCER","CORRIENTE"))))</f>
        <v/>
      </c>
    </row>
    <row r="105" customFormat="false" ht="15" hidden="false" customHeight="false" outlineLevel="0" collapsed="false">
      <c r="A105" s="30"/>
      <c r="B105" s="30"/>
      <c r="C105" s="31"/>
      <c r="D105" s="32"/>
      <c r="E105" s="33"/>
      <c r="F105" s="33"/>
      <c r="G105" s="34"/>
      <c r="H105" s="35" t="str">
        <f aca="false">IF(OR($A105="",$C105=""),"",$C105+IF($D105="",0,$D105))</f>
        <v/>
      </c>
      <c r="I105" s="36" t="str">
        <f aca="false">IF(OR($A105="",$E105=""),"",$E105-IF($F105="",0,$F105))</f>
        <v/>
      </c>
      <c r="J105" s="37" t="str">
        <f aca="true">IF($M105="","",IF(OR($M105="PAGADA",TODAY()&lt;=$H105),"",TODAY()-$H105))</f>
        <v/>
      </c>
      <c r="K105" s="38" t="str">
        <f aca="false">IF($M105="","",IF($M105="PAGADA","✔ Pagada",IF($M105="CORRIENTE","🟢 Al corriente",IF($M105="PORVENCER","🟡 Por vencer",IF($M105="V1_30","🟠 Vencida 1–30",IF($M105="V31_60","🔴 Vencida 31–60",IF($M105="V61_90","🔴 Vencida 61–90","⛔ +90 días")))))))</f>
        <v/>
      </c>
      <c r="L105" s="39" t="str">
        <f aca="false">IF($M105="","",IF($M105="PAGADA","—",IF($M105="CORRIENTE","Aún no vence. Solo monitorea.",IF($M105="PORVENCER","Recordatorio amable antes del vencimiento.",IF($M105="V1_30","WhatsApp: reenvía la factura y pide fecha de pago.",IF($M105="V31_60","Llamada directa: acuerda monto y fecha concretos.",IF($M105="V61_90","Último aviso formal + plan de pagos por escrito.","Decide: convenio, cobranza externa o provisión.")))))))</f>
        <v/>
      </c>
      <c r="M105" s="0" t="str">
        <f aca="true">IF(OR($A105="",$C105="",$E105=""),"",IF($I105&lt;=0,"PAGADA",IF(TODAY()&gt;$H105,IF(TODAY()-$H105&lt;=30,"V1_30",IF(TODAY()-$H105&lt;=60,"V31_60",IF(TODAY()-$H105&lt;=90,"V61_90","V90"))),IF($H105-TODAY()&lt;=7,"PORVENCER","CORRIENTE"))))</f>
        <v/>
      </c>
    </row>
    <row r="106" customFormat="false" ht="15" hidden="false" customHeight="false" outlineLevel="0" collapsed="false">
      <c r="A106" s="30"/>
      <c r="B106" s="30"/>
      <c r="C106" s="31"/>
      <c r="D106" s="32"/>
      <c r="E106" s="33"/>
      <c r="F106" s="33"/>
      <c r="G106" s="34"/>
      <c r="H106" s="35" t="str">
        <f aca="false">IF(OR($A106="",$C106=""),"",$C106+IF($D106="",0,$D106))</f>
        <v/>
      </c>
      <c r="I106" s="36" t="str">
        <f aca="false">IF(OR($A106="",$E106=""),"",$E106-IF($F106="",0,$F106))</f>
        <v/>
      </c>
      <c r="J106" s="37" t="str">
        <f aca="true">IF($M106="","",IF(OR($M106="PAGADA",TODAY()&lt;=$H106),"",TODAY()-$H106))</f>
        <v/>
      </c>
      <c r="K106" s="38" t="str">
        <f aca="false">IF($M106="","",IF($M106="PAGADA","✔ Pagada",IF($M106="CORRIENTE","🟢 Al corriente",IF($M106="PORVENCER","🟡 Por vencer",IF($M106="V1_30","🟠 Vencida 1–30",IF($M106="V31_60","🔴 Vencida 31–60",IF($M106="V61_90","🔴 Vencida 61–90","⛔ +90 días")))))))</f>
        <v/>
      </c>
      <c r="L106" s="39" t="str">
        <f aca="false">IF($M106="","",IF($M106="PAGADA","—",IF($M106="CORRIENTE","Aún no vence. Solo monitorea.",IF($M106="PORVENCER","Recordatorio amable antes del vencimiento.",IF($M106="V1_30","WhatsApp: reenvía la factura y pide fecha de pago.",IF($M106="V31_60","Llamada directa: acuerda monto y fecha concretos.",IF($M106="V61_90","Último aviso formal + plan de pagos por escrito.","Decide: convenio, cobranza externa o provisión.")))))))</f>
        <v/>
      </c>
      <c r="M106" s="0" t="str">
        <f aca="true">IF(OR($A106="",$C106="",$E106=""),"",IF($I106&lt;=0,"PAGADA",IF(TODAY()&gt;$H106,IF(TODAY()-$H106&lt;=30,"V1_30",IF(TODAY()-$H106&lt;=60,"V31_60",IF(TODAY()-$H106&lt;=90,"V61_90","V90"))),IF($H106-TODAY()&lt;=7,"PORVENCER","CORRIENTE"))))</f>
        <v/>
      </c>
    </row>
    <row r="107" customFormat="false" ht="15" hidden="false" customHeight="false" outlineLevel="0" collapsed="false">
      <c r="A107" s="30"/>
      <c r="B107" s="30"/>
      <c r="C107" s="31"/>
      <c r="D107" s="32"/>
      <c r="E107" s="33"/>
      <c r="F107" s="33"/>
      <c r="G107" s="34"/>
      <c r="H107" s="35" t="str">
        <f aca="false">IF(OR($A107="",$C107=""),"",$C107+IF($D107="",0,$D107))</f>
        <v/>
      </c>
      <c r="I107" s="36" t="str">
        <f aca="false">IF(OR($A107="",$E107=""),"",$E107-IF($F107="",0,$F107))</f>
        <v/>
      </c>
      <c r="J107" s="37" t="str">
        <f aca="true">IF($M107="","",IF(OR($M107="PAGADA",TODAY()&lt;=$H107),"",TODAY()-$H107))</f>
        <v/>
      </c>
      <c r="K107" s="38" t="str">
        <f aca="false">IF($M107="","",IF($M107="PAGADA","✔ Pagada",IF($M107="CORRIENTE","🟢 Al corriente",IF($M107="PORVENCER","🟡 Por vencer",IF($M107="V1_30","🟠 Vencida 1–30",IF($M107="V31_60","🔴 Vencida 31–60",IF($M107="V61_90","🔴 Vencida 61–90","⛔ +90 días")))))))</f>
        <v/>
      </c>
      <c r="L107" s="39" t="str">
        <f aca="false">IF($M107="","",IF($M107="PAGADA","—",IF($M107="CORRIENTE","Aún no vence. Solo monitorea.",IF($M107="PORVENCER","Recordatorio amable antes del vencimiento.",IF($M107="V1_30","WhatsApp: reenvía la factura y pide fecha de pago.",IF($M107="V31_60","Llamada directa: acuerda monto y fecha concretos.",IF($M107="V61_90","Último aviso formal + plan de pagos por escrito.","Decide: convenio, cobranza externa o provisión.")))))))</f>
        <v/>
      </c>
      <c r="M107" s="0" t="str">
        <f aca="true">IF(OR($A107="",$C107="",$E107=""),"",IF($I107&lt;=0,"PAGADA",IF(TODAY()&gt;$H107,IF(TODAY()-$H107&lt;=30,"V1_30",IF(TODAY()-$H107&lt;=60,"V31_60",IF(TODAY()-$H107&lt;=90,"V61_90","V90"))),IF($H107-TODAY()&lt;=7,"PORVENCER","CORRIENTE"))))</f>
        <v/>
      </c>
    </row>
    <row r="108" customFormat="false" ht="15" hidden="false" customHeight="false" outlineLevel="0" collapsed="false">
      <c r="A108" s="30"/>
      <c r="B108" s="30"/>
      <c r="C108" s="31"/>
      <c r="D108" s="32"/>
      <c r="E108" s="33"/>
      <c r="F108" s="33"/>
      <c r="G108" s="34"/>
      <c r="H108" s="35" t="str">
        <f aca="false">IF(OR($A108="",$C108=""),"",$C108+IF($D108="",0,$D108))</f>
        <v/>
      </c>
      <c r="I108" s="36" t="str">
        <f aca="false">IF(OR($A108="",$E108=""),"",$E108-IF($F108="",0,$F108))</f>
        <v/>
      </c>
      <c r="J108" s="37" t="str">
        <f aca="true">IF($M108="","",IF(OR($M108="PAGADA",TODAY()&lt;=$H108),"",TODAY()-$H108))</f>
        <v/>
      </c>
      <c r="K108" s="38" t="str">
        <f aca="false">IF($M108="","",IF($M108="PAGADA","✔ Pagada",IF($M108="CORRIENTE","🟢 Al corriente",IF($M108="PORVENCER","🟡 Por vencer",IF($M108="V1_30","🟠 Vencida 1–30",IF($M108="V31_60","🔴 Vencida 31–60",IF($M108="V61_90","🔴 Vencida 61–90","⛔ +90 días")))))))</f>
        <v/>
      </c>
      <c r="L108" s="39" t="str">
        <f aca="false">IF($M108="","",IF($M108="PAGADA","—",IF($M108="CORRIENTE","Aún no vence. Solo monitorea.",IF($M108="PORVENCER","Recordatorio amable antes del vencimiento.",IF($M108="V1_30","WhatsApp: reenvía la factura y pide fecha de pago.",IF($M108="V31_60","Llamada directa: acuerda monto y fecha concretos.",IF($M108="V61_90","Último aviso formal + plan de pagos por escrito.","Decide: convenio, cobranza externa o provisión.")))))))</f>
        <v/>
      </c>
      <c r="M108" s="0" t="str">
        <f aca="true">IF(OR($A108="",$C108="",$E108=""),"",IF($I108&lt;=0,"PAGADA",IF(TODAY()&gt;$H108,IF(TODAY()-$H108&lt;=30,"V1_30",IF(TODAY()-$H108&lt;=60,"V31_60",IF(TODAY()-$H108&lt;=90,"V61_90","V90"))),IF($H108-TODAY()&lt;=7,"PORVENCER","CORRIENTE"))))</f>
        <v/>
      </c>
    </row>
    <row r="109" customFormat="false" ht="15" hidden="false" customHeight="false" outlineLevel="0" collapsed="false">
      <c r="A109" s="30"/>
      <c r="B109" s="30"/>
      <c r="C109" s="31"/>
      <c r="D109" s="32"/>
      <c r="E109" s="33"/>
      <c r="F109" s="33"/>
      <c r="G109" s="34"/>
      <c r="H109" s="35" t="str">
        <f aca="false">IF(OR($A109="",$C109=""),"",$C109+IF($D109="",0,$D109))</f>
        <v/>
      </c>
      <c r="I109" s="36" t="str">
        <f aca="false">IF(OR($A109="",$E109=""),"",$E109-IF($F109="",0,$F109))</f>
        <v/>
      </c>
      <c r="J109" s="37" t="str">
        <f aca="true">IF($M109="","",IF(OR($M109="PAGADA",TODAY()&lt;=$H109),"",TODAY()-$H109))</f>
        <v/>
      </c>
      <c r="K109" s="38" t="str">
        <f aca="false">IF($M109="","",IF($M109="PAGADA","✔ Pagada",IF($M109="CORRIENTE","🟢 Al corriente",IF($M109="PORVENCER","🟡 Por vencer",IF($M109="V1_30","🟠 Vencida 1–30",IF($M109="V31_60","🔴 Vencida 31–60",IF($M109="V61_90","🔴 Vencida 61–90","⛔ +90 días")))))))</f>
        <v/>
      </c>
      <c r="L109" s="39" t="str">
        <f aca="false">IF($M109="","",IF($M109="PAGADA","—",IF($M109="CORRIENTE","Aún no vence. Solo monitorea.",IF($M109="PORVENCER","Recordatorio amable antes del vencimiento.",IF($M109="V1_30","WhatsApp: reenvía la factura y pide fecha de pago.",IF($M109="V31_60","Llamada directa: acuerda monto y fecha concretos.",IF($M109="V61_90","Último aviso formal + plan de pagos por escrito.","Decide: convenio, cobranza externa o provisión.")))))))</f>
        <v/>
      </c>
      <c r="M109" s="0" t="str">
        <f aca="true">IF(OR($A109="",$C109="",$E109=""),"",IF($I109&lt;=0,"PAGADA",IF(TODAY()&gt;$H109,IF(TODAY()-$H109&lt;=30,"V1_30",IF(TODAY()-$H109&lt;=60,"V31_60",IF(TODAY()-$H109&lt;=90,"V61_90","V90"))),IF($H109-TODAY()&lt;=7,"PORVENCER","CORRIENTE"))))</f>
        <v/>
      </c>
    </row>
    <row r="110" customFormat="false" ht="15" hidden="false" customHeight="false" outlineLevel="0" collapsed="false">
      <c r="A110" s="30"/>
      <c r="B110" s="30"/>
      <c r="C110" s="31"/>
      <c r="D110" s="32"/>
      <c r="E110" s="33"/>
      <c r="F110" s="33"/>
      <c r="G110" s="34"/>
      <c r="H110" s="35" t="str">
        <f aca="false">IF(OR($A110="",$C110=""),"",$C110+IF($D110="",0,$D110))</f>
        <v/>
      </c>
      <c r="I110" s="36" t="str">
        <f aca="false">IF(OR($A110="",$E110=""),"",$E110-IF($F110="",0,$F110))</f>
        <v/>
      </c>
      <c r="J110" s="37" t="str">
        <f aca="true">IF($M110="","",IF(OR($M110="PAGADA",TODAY()&lt;=$H110),"",TODAY()-$H110))</f>
        <v/>
      </c>
      <c r="K110" s="38" t="str">
        <f aca="false">IF($M110="","",IF($M110="PAGADA","✔ Pagada",IF($M110="CORRIENTE","🟢 Al corriente",IF($M110="PORVENCER","🟡 Por vencer",IF($M110="V1_30","🟠 Vencida 1–30",IF($M110="V31_60","🔴 Vencida 31–60",IF($M110="V61_90","🔴 Vencida 61–90","⛔ +90 días")))))))</f>
        <v/>
      </c>
      <c r="L110" s="39" t="str">
        <f aca="false">IF($M110="","",IF($M110="PAGADA","—",IF($M110="CORRIENTE","Aún no vence. Solo monitorea.",IF($M110="PORVENCER","Recordatorio amable antes del vencimiento.",IF($M110="V1_30","WhatsApp: reenvía la factura y pide fecha de pago.",IF($M110="V31_60","Llamada directa: acuerda monto y fecha concretos.",IF($M110="V61_90","Último aviso formal + plan de pagos por escrito.","Decide: convenio, cobranza externa o provisión.")))))))</f>
        <v/>
      </c>
      <c r="M110" s="0" t="str">
        <f aca="true">IF(OR($A110="",$C110="",$E110=""),"",IF($I110&lt;=0,"PAGADA",IF(TODAY()&gt;$H110,IF(TODAY()-$H110&lt;=30,"V1_30",IF(TODAY()-$H110&lt;=60,"V31_60",IF(TODAY()-$H110&lt;=90,"V61_90","V90"))),IF($H110-TODAY()&lt;=7,"PORVENCER","CORRIENTE"))))</f>
        <v/>
      </c>
    </row>
    <row r="111" customFormat="false" ht="15" hidden="false" customHeight="false" outlineLevel="0" collapsed="false">
      <c r="A111" s="30"/>
      <c r="B111" s="30"/>
      <c r="C111" s="31"/>
      <c r="D111" s="32"/>
      <c r="E111" s="33"/>
      <c r="F111" s="33"/>
      <c r="G111" s="34"/>
      <c r="H111" s="35" t="str">
        <f aca="false">IF(OR($A111="",$C111=""),"",$C111+IF($D111="",0,$D111))</f>
        <v/>
      </c>
      <c r="I111" s="36" t="str">
        <f aca="false">IF(OR($A111="",$E111=""),"",$E111-IF($F111="",0,$F111))</f>
        <v/>
      </c>
      <c r="J111" s="37" t="str">
        <f aca="true">IF($M111="","",IF(OR($M111="PAGADA",TODAY()&lt;=$H111),"",TODAY()-$H111))</f>
        <v/>
      </c>
      <c r="K111" s="38" t="str">
        <f aca="false">IF($M111="","",IF($M111="PAGADA","✔ Pagada",IF($M111="CORRIENTE","🟢 Al corriente",IF($M111="PORVENCER","🟡 Por vencer",IF($M111="V1_30","🟠 Vencida 1–30",IF($M111="V31_60","🔴 Vencida 31–60",IF($M111="V61_90","🔴 Vencida 61–90","⛔ +90 días")))))))</f>
        <v/>
      </c>
      <c r="L111" s="39" t="str">
        <f aca="false">IF($M111="","",IF($M111="PAGADA","—",IF($M111="CORRIENTE","Aún no vence. Solo monitorea.",IF($M111="PORVENCER","Recordatorio amable antes del vencimiento.",IF($M111="V1_30","WhatsApp: reenvía la factura y pide fecha de pago.",IF($M111="V31_60","Llamada directa: acuerda monto y fecha concretos.",IF($M111="V61_90","Último aviso formal + plan de pagos por escrito.","Decide: convenio, cobranza externa o provisión.")))))))</f>
        <v/>
      </c>
      <c r="M111" s="0" t="str">
        <f aca="true">IF(OR($A111="",$C111="",$E111=""),"",IF($I111&lt;=0,"PAGADA",IF(TODAY()&gt;$H111,IF(TODAY()-$H111&lt;=30,"V1_30",IF(TODAY()-$H111&lt;=60,"V31_60",IF(TODAY()-$H111&lt;=90,"V61_90","V90"))),IF($H111-TODAY()&lt;=7,"PORVENCER","CORRIENTE"))))</f>
        <v/>
      </c>
    </row>
    <row r="112" customFormat="false" ht="15" hidden="false" customHeight="false" outlineLevel="0" collapsed="false">
      <c r="A112" s="30"/>
      <c r="B112" s="30"/>
      <c r="C112" s="31"/>
      <c r="D112" s="32"/>
      <c r="E112" s="33"/>
      <c r="F112" s="33"/>
      <c r="G112" s="34"/>
      <c r="H112" s="35" t="str">
        <f aca="false">IF(OR($A112="",$C112=""),"",$C112+IF($D112="",0,$D112))</f>
        <v/>
      </c>
      <c r="I112" s="36" t="str">
        <f aca="false">IF(OR($A112="",$E112=""),"",$E112-IF($F112="",0,$F112))</f>
        <v/>
      </c>
      <c r="J112" s="37" t="str">
        <f aca="true">IF($M112="","",IF(OR($M112="PAGADA",TODAY()&lt;=$H112),"",TODAY()-$H112))</f>
        <v/>
      </c>
      <c r="K112" s="38" t="str">
        <f aca="false">IF($M112="","",IF($M112="PAGADA","✔ Pagada",IF($M112="CORRIENTE","🟢 Al corriente",IF($M112="PORVENCER","🟡 Por vencer",IF($M112="V1_30","🟠 Vencida 1–30",IF($M112="V31_60","🔴 Vencida 31–60",IF($M112="V61_90","🔴 Vencida 61–90","⛔ +90 días")))))))</f>
        <v/>
      </c>
      <c r="L112" s="39" t="str">
        <f aca="false">IF($M112="","",IF($M112="PAGADA","—",IF($M112="CORRIENTE","Aún no vence. Solo monitorea.",IF($M112="PORVENCER","Recordatorio amable antes del vencimiento.",IF($M112="V1_30","WhatsApp: reenvía la factura y pide fecha de pago.",IF($M112="V31_60","Llamada directa: acuerda monto y fecha concretos.",IF($M112="V61_90","Último aviso formal + plan de pagos por escrito.","Decide: convenio, cobranza externa o provisión.")))))))</f>
        <v/>
      </c>
      <c r="M112" s="0" t="str">
        <f aca="true">IF(OR($A112="",$C112="",$E112=""),"",IF($I112&lt;=0,"PAGADA",IF(TODAY()&gt;$H112,IF(TODAY()-$H112&lt;=30,"V1_30",IF(TODAY()-$H112&lt;=60,"V31_60",IF(TODAY()-$H112&lt;=90,"V61_90","V90"))),IF($H112-TODAY()&lt;=7,"PORVENCER","CORRIENTE"))))</f>
        <v/>
      </c>
    </row>
    <row r="113" customFormat="false" ht="15" hidden="false" customHeight="false" outlineLevel="0" collapsed="false">
      <c r="A113" s="30"/>
      <c r="B113" s="30"/>
      <c r="C113" s="31"/>
      <c r="D113" s="32"/>
      <c r="E113" s="33"/>
      <c r="F113" s="33"/>
      <c r="G113" s="34"/>
      <c r="H113" s="35" t="str">
        <f aca="false">IF(OR($A113="",$C113=""),"",$C113+IF($D113="",0,$D113))</f>
        <v/>
      </c>
      <c r="I113" s="36" t="str">
        <f aca="false">IF(OR($A113="",$E113=""),"",$E113-IF($F113="",0,$F113))</f>
        <v/>
      </c>
      <c r="J113" s="37" t="str">
        <f aca="true">IF($M113="","",IF(OR($M113="PAGADA",TODAY()&lt;=$H113),"",TODAY()-$H113))</f>
        <v/>
      </c>
      <c r="K113" s="38" t="str">
        <f aca="false">IF($M113="","",IF($M113="PAGADA","✔ Pagada",IF($M113="CORRIENTE","🟢 Al corriente",IF($M113="PORVENCER","🟡 Por vencer",IF($M113="V1_30","🟠 Vencida 1–30",IF($M113="V31_60","🔴 Vencida 31–60",IF($M113="V61_90","🔴 Vencida 61–90","⛔ +90 días")))))))</f>
        <v/>
      </c>
      <c r="L113" s="39" t="str">
        <f aca="false">IF($M113="","",IF($M113="PAGADA","—",IF($M113="CORRIENTE","Aún no vence. Solo monitorea.",IF($M113="PORVENCER","Recordatorio amable antes del vencimiento.",IF($M113="V1_30","WhatsApp: reenvía la factura y pide fecha de pago.",IF($M113="V31_60","Llamada directa: acuerda monto y fecha concretos.",IF($M113="V61_90","Último aviso formal + plan de pagos por escrito.","Decide: convenio, cobranza externa o provisión.")))))))</f>
        <v/>
      </c>
      <c r="M113" s="0" t="str">
        <f aca="true">IF(OR($A113="",$C113="",$E113=""),"",IF($I113&lt;=0,"PAGADA",IF(TODAY()&gt;$H113,IF(TODAY()-$H113&lt;=30,"V1_30",IF(TODAY()-$H113&lt;=60,"V31_60",IF(TODAY()-$H113&lt;=90,"V61_90","V90"))),IF($H113-TODAY()&lt;=7,"PORVENCER","CORRIENTE"))))</f>
        <v/>
      </c>
    </row>
    <row r="114" customFormat="false" ht="15" hidden="false" customHeight="false" outlineLevel="0" collapsed="false">
      <c r="A114" s="30"/>
      <c r="B114" s="30"/>
      <c r="C114" s="31"/>
      <c r="D114" s="32"/>
      <c r="E114" s="33"/>
      <c r="F114" s="33"/>
      <c r="G114" s="34"/>
      <c r="H114" s="35" t="str">
        <f aca="false">IF(OR($A114="",$C114=""),"",$C114+IF($D114="",0,$D114))</f>
        <v/>
      </c>
      <c r="I114" s="36" t="str">
        <f aca="false">IF(OR($A114="",$E114=""),"",$E114-IF($F114="",0,$F114))</f>
        <v/>
      </c>
      <c r="J114" s="37" t="str">
        <f aca="true">IF($M114="","",IF(OR($M114="PAGADA",TODAY()&lt;=$H114),"",TODAY()-$H114))</f>
        <v/>
      </c>
      <c r="K114" s="38" t="str">
        <f aca="false">IF($M114="","",IF($M114="PAGADA","✔ Pagada",IF($M114="CORRIENTE","🟢 Al corriente",IF($M114="PORVENCER","🟡 Por vencer",IF($M114="V1_30","🟠 Vencida 1–30",IF($M114="V31_60","🔴 Vencida 31–60",IF($M114="V61_90","🔴 Vencida 61–90","⛔ +90 días")))))))</f>
        <v/>
      </c>
      <c r="L114" s="39" t="str">
        <f aca="false">IF($M114="","",IF($M114="PAGADA","—",IF($M114="CORRIENTE","Aún no vence. Solo monitorea.",IF($M114="PORVENCER","Recordatorio amable antes del vencimiento.",IF($M114="V1_30","WhatsApp: reenvía la factura y pide fecha de pago.",IF($M114="V31_60","Llamada directa: acuerda monto y fecha concretos.",IF($M114="V61_90","Último aviso formal + plan de pagos por escrito.","Decide: convenio, cobranza externa o provisión.")))))))</f>
        <v/>
      </c>
      <c r="M114" s="0" t="str">
        <f aca="true">IF(OR($A114="",$C114="",$E114=""),"",IF($I114&lt;=0,"PAGADA",IF(TODAY()&gt;$H114,IF(TODAY()-$H114&lt;=30,"V1_30",IF(TODAY()-$H114&lt;=60,"V31_60",IF(TODAY()-$H114&lt;=90,"V61_90","V90"))),IF($H114-TODAY()&lt;=7,"PORVENCER","CORRIENTE"))))</f>
        <v/>
      </c>
    </row>
    <row r="115" customFormat="false" ht="15" hidden="false" customHeight="false" outlineLevel="0" collapsed="false">
      <c r="A115" s="30"/>
      <c r="B115" s="30"/>
      <c r="C115" s="31"/>
      <c r="D115" s="32"/>
      <c r="E115" s="33"/>
      <c r="F115" s="33"/>
      <c r="G115" s="34"/>
      <c r="H115" s="35" t="str">
        <f aca="false">IF(OR($A115="",$C115=""),"",$C115+IF($D115="",0,$D115))</f>
        <v/>
      </c>
      <c r="I115" s="36" t="str">
        <f aca="false">IF(OR($A115="",$E115=""),"",$E115-IF($F115="",0,$F115))</f>
        <v/>
      </c>
      <c r="J115" s="37" t="str">
        <f aca="true">IF($M115="","",IF(OR($M115="PAGADA",TODAY()&lt;=$H115),"",TODAY()-$H115))</f>
        <v/>
      </c>
      <c r="K115" s="38" t="str">
        <f aca="false">IF($M115="","",IF($M115="PAGADA","✔ Pagada",IF($M115="CORRIENTE","🟢 Al corriente",IF($M115="PORVENCER","🟡 Por vencer",IF($M115="V1_30","🟠 Vencida 1–30",IF($M115="V31_60","🔴 Vencida 31–60",IF($M115="V61_90","🔴 Vencida 61–90","⛔ +90 días")))))))</f>
        <v/>
      </c>
      <c r="L115" s="39" t="str">
        <f aca="false">IF($M115="","",IF($M115="PAGADA","—",IF($M115="CORRIENTE","Aún no vence. Solo monitorea.",IF($M115="PORVENCER","Recordatorio amable antes del vencimiento.",IF($M115="V1_30","WhatsApp: reenvía la factura y pide fecha de pago.",IF($M115="V31_60","Llamada directa: acuerda monto y fecha concretos.",IF($M115="V61_90","Último aviso formal + plan de pagos por escrito.","Decide: convenio, cobranza externa o provisión.")))))))</f>
        <v/>
      </c>
      <c r="M115" s="0" t="str">
        <f aca="true">IF(OR($A115="",$C115="",$E115=""),"",IF($I115&lt;=0,"PAGADA",IF(TODAY()&gt;$H115,IF(TODAY()-$H115&lt;=30,"V1_30",IF(TODAY()-$H115&lt;=60,"V31_60",IF(TODAY()-$H115&lt;=90,"V61_90","V90"))),IF($H115-TODAY()&lt;=7,"PORVENCER","CORRIENTE"))))</f>
        <v/>
      </c>
    </row>
    <row r="116" customFormat="false" ht="15" hidden="false" customHeight="false" outlineLevel="0" collapsed="false">
      <c r="A116" s="30"/>
      <c r="B116" s="30"/>
      <c r="C116" s="31"/>
      <c r="D116" s="32"/>
      <c r="E116" s="33"/>
      <c r="F116" s="33"/>
      <c r="G116" s="34"/>
      <c r="H116" s="35" t="str">
        <f aca="false">IF(OR($A116="",$C116=""),"",$C116+IF($D116="",0,$D116))</f>
        <v/>
      </c>
      <c r="I116" s="36" t="str">
        <f aca="false">IF(OR($A116="",$E116=""),"",$E116-IF($F116="",0,$F116))</f>
        <v/>
      </c>
      <c r="J116" s="37" t="str">
        <f aca="true">IF($M116="","",IF(OR($M116="PAGADA",TODAY()&lt;=$H116),"",TODAY()-$H116))</f>
        <v/>
      </c>
      <c r="K116" s="38" t="str">
        <f aca="false">IF($M116="","",IF($M116="PAGADA","✔ Pagada",IF($M116="CORRIENTE","🟢 Al corriente",IF($M116="PORVENCER","🟡 Por vencer",IF($M116="V1_30","🟠 Vencida 1–30",IF($M116="V31_60","🔴 Vencida 31–60",IF($M116="V61_90","🔴 Vencida 61–90","⛔ +90 días")))))))</f>
        <v/>
      </c>
      <c r="L116" s="39" t="str">
        <f aca="false">IF($M116="","",IF($M116="PAGADA","—",IF($M116="CORRIENTE","Aún no vence. Solo monitorea.",IF($M116="PORVENCER","Recordatorio amable antes del vencimiento.",IF($M116="V1_30","WhatsApp: reenvía la factura y pide fecha de pago.",IF($M116="V31_60","Llamada directa: acuerda monto y fecha concretos.",IF($M116="V61_90","Último aviso formal + plan de pagos por escrito.","Decide: convenio, cobranza externa o provisión.")))))))</f>
        <v/>
      </c>
      <c r="M116" s="0" t="str">
        <f aca="true">IF(OR($A116="",$C116="",$E116=""),"",IF($I116&lt;=0,"PAGADA",IF(TODAY()&gt;$H116,IF(TODAY()-$H116&lt;=30,"V1_30",IF(TODAY()-$H116&lt;=60,"V31_60",IF(TODAY()-$H116&lt;=90,"V61_90","V90"))),IF($H116-TODAY()&lt;=7,"PORVENCER","CORRIENTE"))))</f>
        <v/>
      </c>
    </row>
    <row r="117" customFormat="false" ht="15" hidden="false" customHeight="false" outlineLevel="0" collapsed="false">
      <c r="A117" s="30"/>
      <c r="B117" s="30"/>
      <c r="C117" s="31"/>
      <c r="D117" s="32"/>
      <c r="E117" s="33"/>
      <c r="F117" s="33"/>
      <c r="G117" s="34"/>
      <c r="H117" s="35" t="str">
        <f aca="false">IF(OR($A117="",$C117=""),"",$C117+IF($D117="",0,$D117))</f>
        <v/>
      </c>
      <c r="I117" s="36" t="str">
        <f aca="false">IF(OR($A117="",$E117=""),"",$E117-IF($F117="",0,$F117))</f>
        <v/>
      </c>
      <c r="J117" s="37" t="str">
        <f aca="true">IF($M117="","",IF(OR($M117="PAGADA",TODAY()&lt;=$H117),"",TODAY()-$H117))</f>
        <v/>
      </c>
      <c r="K117" s="38" t="str">
        <f aca="false">IF($M117="","",IF($M117="PAGADA","✔ Pagada",IF($M117="CORRIENTE","🟢 Al corriente",IF($M117="PORVENCER","🟡 Por vencer",IF($M117="V1_30","🟠 Vencida 1–30",IF($M117="V31_60","🔴 Vencida 31–60",IF($M117="V61_90","🔴 Vencida 61–90","⛔ +90 días")))))))</f>
        <v/>
      </c>
      <c r="L117" s="39" t="str">
        <f aca="false">IF($M117="","",IF($M117="PAGADA","—",IF($M117="CORRIENTE","Aún no vence. Solo monitorea.",IF($M117="PORVENCER","Recordatorio amable antes del vencimiento.",IF($M117="V1_30","WhatsApp: reenvía la factura y pide fecha de pago.",IF($M117="V31_60","Llamada directa: acuerda monto y fecha concretos.",IF($M117="V61_90","Último aviso formal + plan de pagos por escrito.","Decide: convenio, cobranza externa o provisión.")))))))</f>
        <v/>
      </c>
      <c r="M117" s="0" t="str">
        <f aca="true">IF(OR($A117="",$C117="",$E117=""),"",IF($I117&lt;=0,"PAGADA",IF(TODAY()&gt;$H117,IF(TODAY()-$H117&lt;=30,"V1_30",IF(TODAY()-$H117&lt;=60,"V31_60",IF(TODAY()-$H117&lt;=90,"V61_90","V90"))),IF($H117-TODAY()&lt;=7,"PORVENCER","CORRIENTE"))))</f>
        <v/>
      </c>
    </row>
    <row r="118" customFormat="false" ht="15" hidden="false" customHeight="false" outlineLevel="0" collapsed="false">
      <c r="A118" s="30"/>
      <c r="B118" s="30"/>
      <c r="C118" s="31"/>
      <c r="D118" s="32"/>
      <c r="E118" s="33"/>
      <c r="F118" s="33"/>
      <c r="G118" s="34"/>
      <c r="H118" s="35" t="str">
        <f aca="false">IF(OR($A118="",$C118=""),"",$C118+IF($D118="",0,$D118))</f>
        <v/>
      </c>
      <c r="I118" s="36" t="str">
        <f aca="false">IF(OR($A118="",$E118=""),"",$E118-IF($F118="",0,$F118))</f>
        <v/>
      </c>
      <c r="J118" s="37" t="str">
        <f aca="true">IF($M118="","",IF(OR($M118="PAGADA",TODAY()&lt;=$H118),"",TODAY()-$H118))</f>
        <v/>
      </c>
      <c r="K118" s="38" t="str">
        <f aca="false">IF($M118="","",IF($M118="PAGADA","✔ Pagada",IF($M118="CORRIENTE","🟢 Al corriente",IF($M118="PORVENCER","🟡 Por vencer",IF($M118="V1_30","🟠 Vencida 1–30",IF($M118="V31_60","🔴 Vencida 31–60",IF($M118="V61_90","🔴 Vencida 61–90","⛔ +90 días")))))))</f>
        <v/>
      </c>
      <c r="L118" s="39" t="str">
        <f aca="false">IF($M118="","",IF($M118="PAGADA","—",IF($M118="CORRIENTE","Aún no vence. Solo monitorea.",IF($M118="PORVENCER","Recordatorio amable antes del vencimiento.",IF($M118="V1_30","WhatsApp: reenvía la factura y pide fecha de pago.",IF($M118="V31_60","Llamada directa: acuerda monto y fecha concretos.",IF($M118="V61_90","Último aviso formal + plan de pagos por escrito.","Decide: convenio, cobranza externa o provisión.")))))))</f>
        <v/>
      </c>
      <c r="M118" s="0" t="str">
        <f aca="true">IF(OR($A118="",$C118="",$E118=""),"",IF($I118&lt;=0,"PAGADA",IF(TODAY()&gt;$H118,IF(TODAY()-$H118&lt;=30,"V1_30",IF(TODAY()-$H118&lt;=60,"V31_60",IF(TODAY()-$H118&lt;=90,"V61_90","V90"))),IF($H118-TODAY()&lt;=7,"PORVENCER","CORRIENTE"))))</f>
        <v/>
      </c>
    </row>
  </sheetData>
  <autoFilter ref="A18:L118"/>
  <mergeCells count="17">
    <mergeCell ref="A1:L1"/>
    <mergeCell ref="A2:L2"/>
    <mergeCell ref="B5:D5"/>
    <mergeCell ref="E5:G5"/>
    <mergeCell ref="H5:I5"/>
    <mergeCell ref="J5:L5"/>
    <mergeCell ref="B6:D7"/>
    <mergeCell ref="E6:G7"/>
    <mergeCell ref="H6:I7"/>
    <mergeCell ref="J6:L7"/>
    <mergeCell ref="A9:L9"/>
    <mergeCell ref="D11:L11"/>
    <mergeCell ref="D12:L12"/>
    <mergeCell ref="D13:L13"/>
    <mergeCell ref="D14:L14"/>
    <mergeCell ref="D15:L15"/>
    <mergeCell ref="D16:L16"/>
  </mergeCells>
  <conditionalFormatting sqref="K19:K118">
    <cfRule type="expression" priority="2" aboveAverage="0" equalAverage="0" bottom="0" percent="0" rank="0" text="" dxfId="15">
      <formula>$M19="PORVENCER"</formula>
    </cfRule>
    <cfRule type="expression" priority="3" aboveAverage="0" equalAverage="0" bottom="0" percent="0" rank="0" text="" dxfId="16">
      <formula>$M19="V1_30"</formula>
    </cfRule>
    <cfRule type="expression" priority="4" aboveAverage="0" equalAverage="0" bottom="0" percent="0" rank="0" text="" dxfId="17">
      <formula>OR($M19="V31_60",$M19="V61_90")</formula>
    </cfRule>
    <cfRule type="expression" priority="5" aboveAverage="0" equalAverage="0" bottom="0" percent="0" rank="0" text="" dxfId="18">
      <formula>$M19="V90"</formula>
    </cfRule>
    <cfRule type="expression" priority="6" aboveAverage="0" equalAverage="0" bottom="0" percent="0" rank="0" text="" dxfId="19">
      <formula>$M19="CORRIENTE"</formula>
    </cfRule>
    <cfRule type="expression" priority="7" aboveAverage="0" equalAverage="0" bottom="0" percent="0" rank="0" text="" dxfId="20">
      <formula>$M19="PAGADA"</formula>
    </cfRule>
  </conditionalFormatting>
  <conditionalFormatting sqref="J19:J118">
    <cfRule type="expression" priority="8" aboveAverage="0" equalAverage="0" bottom="0" percent="0" rank="0" text="" dxfId="15">
      <formula>$M19="PORVENCER"</formula>
    </cfRule>
    <cfRule type="expression" priority="9" aboveAverage="0" equalAverage="0" bottom="0" percent="0" rank="0" text="" dxfId="16">
      <formula>$M19="V1_30"</formula>
    </cfRule>
    <cfRule type="expression" priority="10" aboveAverage="0" equalAverage="0" bottom="0" percent="0" rank="0" text="" dxfId="17">
      <formula>OR($M19="V31_60",$M19="V61_90")</formula>
    </cfRule>
    <cfRule type="expression" priority="11" aboveAverage="0" equalAverage="0" bottom="0" percent="0" rank="0" text="" dxfId="18">
      <formula>$M19="V90"</formula>
    </cfRule>
    <cfRule type="expression" priority="12" aboveAverage="0" equalAverage="0" bottom="0" percent="0" rank="0" text="" dxfId="19">
      <formula>$M19="CORRIENTE"</formula>
    </cfRule>
    <cfRule type="expression" priority="13" aboveAverage="0" equalAverage="0" bottom="0" percent="0" rank="0" text="" dxfId="20">
      <formula>$M19="PAGADA"</formula>
    </cfRule>
  </conditionalFormatting>
  <dataValidations count="3">
    <dataValidation allowBlank="true" error="Escribe solo el número, sin símbolos (ej. 18500)." errorStyle="warning" errorTitle="Monto" operator="greaterThanOrEqual" showDropDown="false" showErrorMessage="true" showInputMessage="false" sqref="E19:F118" type="decimal">
      <formula1>0</formula1>
      <formula2>0</formula2>
    </dataValidation>
    <dataValidation allowBlank="true" error="Días de crédito entre 0 y 365 (ej. 30)." errorStyle="warning" errorTitle="Días de crédito" operator="between" showDropDown="false" showErrorMessage="true" showInputMessage="false" sqref="D19:D118" type="whole">
      <formula1>0</formula1>
      <formula2>365</formula2>
    </dataValidation>
    <dataValidation allowBlank="true" error="Escribe una fecha válida (dd/mm/aaaa)." errorStyle="warning" errorTitle="Fecha" operator="between" showDropDown="false" showErrorMessage="true" showInputMessage="false" sqref="C19:C118" type="date">
      <formula1>DATE(2015,1,1)</formula1>
      <formula2>DATE(2100,12,31)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60"/>
    <col collapsed="false" customWidth="true" hidden="false" outlineLevel="0" max="4" min="4" style="0" width="40"/>
    <col collapsed="false" customWidth="true" hidden="false" outlineLevel="0" max="5" min="5" style="0" width="3"/>
  </cols>
  <sheetData>
    <row r="1" customFormat="false" ht="25.5" hidden="false" customHeight="true" outlineLevel="0" collapsed="false">
      <c r="A1" s="16" t="s">
        <v>92</v>
      </c>
      <c r="B1" s="16"/>
      <c r="C1" s="16"/>
      <c r="D1" s="16"/>
      <c r="E1" s="16"/>
    </row>
    <row r="2" customFormat="false" ht="15" hidden="false" customHeight="false" outlineLevel="0" collapsed="false">
      <c r="B2" s="40" t="s">
        <v>93</v>
      </c>
      <c r="C2" s="40"/>
      <c r="D2" s="40"/>
    </row>
    <row r="4" customFormat="false" ht="15" hidden="false" customHeight="false" outlineLevel="0" collapsed="false">
      <c r="B4" s="41" t="s">
        <v>94</v>
      </c>
      <c r="C4" s="41" t="s">
        <v>95</v>
      </c>
      <c r="D4" s="41" t="s">
        <v>96</v>
      </c>
    </row>
    <row r="5" customFormat="false" ht="23.85" hidden="false" customHeight="false" outlineLevel="0" collapsed="false">
      <c r="B5" s="42" t="n">
        <v>46242</v>
      </c>
      <c r="C5" s="43" t="s">
        <v>97</v>
      </c>
      <c r="D5" s="43" t="s">
        <v>98</v>
      </c>
    </row>
    <row r="6" customFormat="false" ht="15" hidden="false" customHeight="false" outlineLevel="0" collapsed="false">
      <c r="B6" s="42"/>
      <c r="C6" s="43"/>
      <c r="D6" s="43"/>
    </row>
    <row r="7" customFormat="false" ht="15" hidden="false" customHeight="false" outlineLevel="0" collapsed="false">
      <c r="B7" s="42"/>
      <c r="C7" s="43"/>
      <c r="D7" s="43"/>
    </row>
    <row r="8" customFormat="false" ht="15" hidden="false" customHeight="false" outlineLevel="0" collapsed="false">
      <c r="B8" s="42"/>
      <c r="C8" s="43"/>
      <c r="D8" s="43"/>
    </row>
    <row r="9" customFormat="false" ht="15" hidden="false" customHeight="false" outlineLevel="0" collapsed="false">
      <c r="B9" s="42"/>
      <c r="C9" s="43"/>
      <c r="D9" s="43"/>
    </row>
    <row r="10" customFormat="false" ht="15" hidden="false" customHeight="false" outlineLevel="0" collapsed="false">
      <c r="B10" s="42"/>
      <c r="C10" s="43"/>
      <c r="D10" s="43"/>
    </row>
    <row r="11" customFormat="false" ht="15" hidden="false" customHeight="false" outlineLevel="0" collapsed="false">
      <c r="B11" s="42"/>
      <c r="C11" s="43"/>
      <c r="D11" s="43"/>
    </row>
    <row r="12" customFormat="false" ht="15" hidden="false" customHeight="false" outlineLevel="0" collapsed="false">
      <c r="B12" s="42"/>
      <c r="C12" s="43"/>
      <c r="D12" s="43"/>
    </row>
    <row r="13" customFormat="false" ht="15" hidden="false" customHeight="false" outlineLevel="0" collapsed="false">
      <c r="B13" s="42"/>
      <c r="C13" s="43"/>
      <c r="D13" s="43"/>
    </row>
    <row r="14" customFormat="false" ht="15" hidden="false" customHeight="false" outlineLevel="0" collapsed="false">
      <c r="B14" s="42"/>
      <c r="C14" s="43"/>
      <c r="D14" s="43"/>
    </row>
    <row r="15" customFormat="false" ht="15" hidden="false" customHeight="false" outlineLevel="0" collapsed="false">
      <c r="B15" s="42"/>
      <c r="C15" s="43"/>
      <c r="D15" s="43"/>
    </row>
    <row r="16" customFormat="false" ht="15" hidden="false" customHeight="false" outlineLevel="0" collapsed="false">
      <c r="B16" s="42"/>
      <c r="C16" s="43"/>
      <c r="D16" s="43"/>
    </row>
    <row r="17" customFormat="false" ht="15" hidden="false" customHeight="false" outlineLevel="0" collapsed="false">
      <c r="B17" s="42"/>
      <c r="C17" s="43"/>
      <c r="D17" s="43"/>
    </row>
    <row r="18" customFormat="false" ht="15" hidden="false" customHeight="false" outlineLevel="0" collapsed="false">
      <c r="B18" s="42"/>
      <c r="C18" s="43"/>
      <c r="D18" s="43"/>
    </row>
    <row r="19" customFormat="false" ht="15" hidden="false" customHeight="false" outlineLevel="0" collapsed="false">
      <c r="B19" s="42"/>
      <c r="C19" s="43"/>
      <c r="D19" s="43"/>
    </row>
    <row r="20" customFormat="false" ht="15" hidden="false" customHeight="false" outlineLevel="0" collapsed="false">
      <c r="B20" s="42"/>
      <c r="C20" s="43"/>
      <c r="D20" s="43"/>
    </row>
    <row r="21" customFormat="false" ht="15" hidden="false" customHeight="false" outlineLevel="0" collapsed="false">
      <c r="B21" s="42"/>
      <c r="C21" s="43"/>
      <c r="D21" s="43"/>
    </row>
    <row r="22" customFormat="false" ht="15" hidden="false" customHeight="false" outlineLevel="0" collapsed="false">
      <c r="B22" s="42"/>
      <c r="C22" s="43"/>
      <c r="D22" s="43"/>
    </row>
    <row r="23" customFormat="false" ht="15" hidden="false" customHeight="false" outlineLevel="0" collapsed="false">
      <c r="B23" s="42"/>
      <c r="C23" s="43"/>
      <c r="D23" s="43"/>
    </row>
    <row r="24" customFormat="false" ht="15" hidden="false" customHeight="false" outlineLevel="0" collapsed="false">
      <c r="B24" s="42"/>
      <c r="C24" s="43"/>
      <c r="D24" s="43"/>
    </row>
    <row r="25" customFormat="false" ht="15" hidden="false" customHeight="false" outlineLevel="0" collapsed="false">
      <c r="B25" s="42"/>
      <c r="C25" s="43"/>
      <c r="D25" s="43"/>
    </row>
    <row r="26" customFormat="false" ht="15" hidden="false" customHeight="false" outlineLevel="0" collapsed="false">
      <c r="B26" s="42"/>
      <c r="C26" s="43"/>
      <c r="D26" s="43"/>
    </row>
    <row r="27" customFormat="false" ht="15" hidden="false" customHeight="false" outlineLevel="0" collapsed="false">
      <c r="B27" s="42"/>
      <c r="C27" s="43"/>
      <c r="D27" s="43"/>
    </row>
    <row r="28" customFormat="false" ht="15" hidden="false" customHeight="false" outlineLevel="0" collapsed="false">
      <c r="B28" s="42"/>
      <c r="C28" s="43"/>
      <c r="D28" s="43"/>
    </row>
    <row r="29" customFormat="false" ht="15" hidden="false" customHeight="false" outlineLevel="0" collapsed="false">
      <c r="B29" s="42"/>
      <c r="C29" s="43"/>
      <c r="D29" s="43"/>
    </row>
    <row r="30" customFormat="false" ht="15" hidden="false" customHeight="false" outlineLevel="0" collapsed="false">
      <c r="B30" s="42"/>
      <c r="C30" s="43"/>
      <c r="D30" s="43"/>
    </row>
    <row r="31" customFormat="false" ht="15" hidden="false" customHeight="false" outlineLevel="0" collapsed="false">
      <c r="B31" s="42"/>
      <c r="C31" s="43"/>
      <c r="D31" s="43"/>
    </row>
    <row r="32" customFormat="false" ht="15" hidden="false" customHeight="false" outlineLevel="0" collapsed="false">
      <c r="B32" s="42"/>
      <c r="C32" s="43"/>
      <c r="D32" s="43"/>
    </row>
    <row r="33" customFormat="false" ht="15" hidden="false" customHeight="false" outlineLevel="0" collapsed="false">
      <c r="B33" s="42"/>
      <c r="C33" s="43"/>
      <c r="D33" s="43"/>
    </row>
    <row r="34" customFormat="false" ht="15" hidden="false" customHeight="false" outlineLevel="0" collapsed="false">
      <c r="B34" s="42"/>
      <c r="C34" s="43"/>
      <c r="D34" s="43"/>
    </row>
    <row r="35" customFormat="false" ht="15" hidden="false" customHeight="false" outlineLevel="0" collapsed="false">
      <c r="B35" s="42"/>
      <c r="C35" s="43"/>
      <c r="D35" s="43"/>
    </row>
    <row r="36" customFormat="false" ht="15" hidden="false" customHeight="false" outlineLevel="0" collapsed="false">
      <c r="B36" s="42"/>
      <c r="C36" s="43"/>
      <c r="D36" s="43"/>
    </row>
    <row r="37" customFormat="false" ht="15" hidden="false" customHeight="false" outlineLevel="0" collapsed="false">
      <c r="B37" s="42"/>
      <c r="C37" s="43"/>
      <c r="D37" s="43"/>
    </row>
    <row r="38" customFormat="false" ht="15" hidden="false" customHeight="false" outlineLevel="0" collapsed="false">
      <c r="B38" s="42"/>
      <c r="C38" s="43"/>
      <c r="D38" s="43"/>
    </row>
    <row r="39" customFormat="false" ht="15" hidden="false" customHeight="false" outlineLevel="0" collapsed="false">
      <c r="B39" s="42"/>
      <c r="C39" s="43"/>
      <c r="D39" s="43"/>
    </row>
    <row r="40" customFormat="false" ht="15" hidden="false" customHeight="false" outlineLevel="0" collapsed="false">
      <c r="B40" s="42"/>
      <c r="C40" s="43"/>
      <c r="D40" s="43"/>
    </row>
    <row r="41" customFormat="false" ht="15" hidden="false" customHeight="false" outlineLevel="0" collapsed="false">
      <c r="B41" s="42"/>
      <c r="C41" s="43"/>
      <c r="D41" s="43"/>
    </row>
    <row r="42" customFormat="false" ht="15" hidden="false" customHeight="false" outlineLevel="0" collapsed="false">
      <c r="B42" s="42"/>
      <c r="C42" s="43"/>
      <c r="D42" s="43"/>
    </row>
    <row r="43" customFormat="false" ht="15" hidden="false" customHeight="false" outlineLevel="0" collapsed="false">
      <c r="B43" s="42"/>
      <c r="C43" s="43"/>
      <c r="D43" s="43"/>
    </row>
    <row r="44" customFormat="false" ht="15" hidden="false" customHeight="false" outlineLevel="0" collapsed="false">
      <c r="B44" s="42"/>
      <c r="C44" s="43"/>
      <c r="D44" s="43"/>
    </row>
    <row r="47" customFormat="false" ht="15" hidden="false" customHeight="false" outlineLevel="0" collapsed="false">
      <c r="B47" s="44" t="s">
        <v>99</v>
      </c>
      <c r="C47" s="44"/>
      <c r="D47" s="44"/>
    </row>
  </sheetData>
  <mergeCells count="3">
    <mergeCell ref="A1:E1"/>
    <mergeCell ref="B2:D2"/>
    <mergeCell ref="B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2026-08-08T23:50:19Z</dcterms:created>
  <dc:creator>V.E.N.D.E. con IA</dc:creator>
  <dc:description/>
  <dc:language>en-US</dc:language>
  <cp:lastModifiedBy/>
  <dcterms:modified xsi:type="dcterms:W3CDTF">2026-08-08T23:50:19Z</dcterms:modified>
  <cp:revision>0</cp:revision>
  <dc:subject/>
  <dc:title>V.E.N.D.E. con IA — Control de Cuentas por Cobrar v1.0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